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K:\NI_Zwischenablage\Aufzeichnungen (K)\Erstellte Dateien (Excel, Word)\Inhalte Homepage\RKA\"/>
    </mc:Choice>
  </mc:AlternateContent>
  <xr:revisionPtr revIDLastSave="0" documentId="13_ncr:1_{5D369B89-24DF-47E4-AB98-55029EB2CB7B}" xr6:coauthVersionLast="47" xr6:coauthVersionMax="47" xr10:uidLastSave="{00000000-0000-0000-0000-000000000000}"/>
  <bookViews>
    <workbookView xWindow="5280" yWindow="810" windowWidth="20100" windowHeight="14055" xr2:uid="{00000000-000D-0000-FFFF-FFFF00000000}"/>
  </bookViews>
  <sheets>
    <sheet name="Reisekostenabrechnung" sheetId="9" r:id="rId1"/>
    <sheet name="Beispielabrechnung" sheetId="14" r:id="rId2"/>
  </sheets>
  <definedNames>
    <definedName name="_xlnm.Print_Area" localSheetId="1">Beispielabrechnung!$C$1:$U$48</definedName>
    <definedName name="_xlnm.Print_Area" localSheetId="0">Reisekostenabrechnung!$C$1:$U$48</definedName>
    <definedName name="_xlnm.Print_Titles" localSheetId="1">Beispielabrechnung!$1:$10</definedName>
    <definedName name="_xlnm.Print_Titles" localSheetId="0">Reisekostenabrechnung!$1:$10</definedName>
    <definedName name="Ja" localSheetId="1">Beispielabrechnung!$E$91:$E$93</definedName>
    <definedName name="Ja" localSheetId="0">Reisekostenabrechnung!$E$91:$E$93</definedName>
    <definedName name="Ja">#REF!</definedName>
    <definedName name="Liste_DM">#REF!</definedName>
    <definedName name="Liste_DM15">#REF!</definedName>
    <definedName name="Liste_DMII">#REF!</definedName>
    <definedName name="Liste26042016">#REF!</definedName>
    <definedName name="ListeDM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14" l="1"/>
  <c r="A20" i="14"/>
  <c r="A19" i="14"/>
  <c r="A18" i="14"/>
  <c r="A17" i="14"/>
  <c r="A16" i="14"/>
  <c r="A15" i="14"/>
  <c r="A14" i="14"/>
  <c r="A11" i="14"/>
  <c r="G48" i="14"/>
  <c r="Y46" i="14"/>
  <c r="F45" i="14"/>
  <c r="Y44" i="14"/>
  <c r="F44" i="14"/>
  <c r="Y43" i="14"/>
  <c r="F43" i="14"/>
  <c r="Y40" i="14"/>
  <c r="Y38" i="14"/>
  <c r="U36" i="14"/>
  <c r="P36" i="14"/>
  <c r="AB35" i="14"/>
  <c r="AA35" i="14"/>
  <c r="Z35" i="14"/>
  <c r="AC35" i="14" s="1"/>
  <c r="X35" i="14"/>
  <c r="W35" i="14"/>
  <c r="J35" i="14"/>
  <c r="AB34" i="14"/>
  <c r="AA34" i="14"/>
  <c r="Z34" i="14"/>
  <c r="AC34" i="14" s="1"/>
  <c r="X34" i="14"/>
  <c r="W34" i="14"/>
  <c r="J34" i="14"/>
  <c r="AB33" i="14"/>
  <c r="AA33" i="14"/>
  <c r="Z33" i="14"/>
  <c r="AC33" i="14" s="1"/>
  <c r="X33" i="14"/>
  <c r="W33" i="14"/>
  <c r="J33" i="14"/>
  <c r="AB32" i="14"/>
  <c r="AA32" i="14"/>
  <c r="Z32" i="14"/>
  <c r="AC32" i="14" s="1"/>
  <c r="X32" i="14"/>
  <c r="W32" i="14"/>
  <c r="J32" i="14"/>
  <c r="AB31" i="14"/>
  <c r="AA31" i="14"/>
  <c r="Z31" i="14"/>
  <c r="AC31" i="14" s="1"/>
  <c r="X31" i="14"/>
  <c r="W31" i="14"/>
  <c r="J31" i="14"/>
  <c r="AB30" i="14"/>
  <c r="AA30" i="14"/>
  <c r="Z30" i="14"/>
  <c r="AC30" i="14" s="1"/>
  <c r="X30" i="14"/>
  <c r="W30" i="14"/>
  <c r="J30" i="14"/>
  <c r="AB29" i="14"/>
  <c r="AA29" i="14"/>
  <c r="Z29" i="14"/>
  <c r="AC29" i="14" s="1"/>
  <c r="X29" i="14"/>
  <c r="W29" i="14"/>
  <c r="J29" i="14"/>
  <c r="AB28" i="14"/>
  <c r="AA28" i="14"/>
  <c r="Z28" i="14"/>
  <c r="AC28" i="14" s="1"/>
  <c r="X28" i="14"/>
  <c r="W28" i="14"/>
  <c r="J28" i="14"/>
  <c r="AB27" i="14"/>
  <c r="AA27" i="14"/>
  <c r="Z27" i="14"/>
  <c r="AC27" i="14" s="1"/>
  <c r="X27" i="14"/>
  <c r="W27" i="14"/>
  <c r="J27" i="14"/>
  <c r="AB26" i="14"/>
  <c r="AA26" i="14"/>
  <c r="Z26" i="14"/>
  <c r="AC26" i="14" s="1"/>
  <c r="X26" i="14"/>
  <c r="W26" i="14"/>
  <c r="J26" i="14"/>
  <c r="AB25" i="14"/>
  <c r="AA25" i="14"/>
  <c r="Z25" i="14"/>
  <c r="AC25" i="14" s="1"/>
  <c r="X25" i="14"/>
  <c r="W25" i="14"/>
  <c r="J25" i="14"/>
  <c r="AB24" i="14"/>
  <c r="AA24" i="14"/>
  <c r="Z24" i="14"/>
  <c r="AC24" i="14" s="1"/>
  <c r="X24" i="14"/>
  <c r="W24" i="14"/>
  <c r="J24" i="14"/>
  <c r="AB23" i="14"/>
  <c r="AA23" i="14"/>
  <c r="Z23" i="14"/>
  <c r="AC23" i="14" s="1"/>
  <c r="X23" i="14"/>
  <c r="W23" i="14"/>
  <c r="J23" i="14"/>
  <c r="AB22" i="14"/>
  <c r="AA22" i="14"/>
  <c r="Z22" i="14"/>
  <c r="AC22" i="14" s="1"/>
  <c r="X22" i="14"/>
  <c r="W22" i="14"/>
  <c r="J22" i="14"/>
  <c r="AB21" i="14"/>
  <c r="AA21" i="14"/>
  <c r="Z21" i="14"/>
  <c r="AC21" i="14" s="1"/>
  <c r="X21" i="14"/>
  <c r="W21" i="14"/>
  <c r="J21" i="14"/>
  <c r="AB20" i="14"/>
  <c r="AA20" i="14"/>
  <c r="Z20" i="14"/>
  <c r="AC20" i="14" s="1"/>
  <c r="X20" i="14"/>
  <c r="W20" i="14"/>
  <c r="J20" i="14"/>
  <c r="AB19" i="14"/>
  <c r="AA19" i="14"/>
  <c r="Z19" i="14"/>
  <c r="AC19" i="14" s="1"/>
  <c r="X19" i="14"/>
  <c r="W19" i="14"/>
  <c r="J19" i="14"/>
  <c r="AB18" i="14"/>
  <c r="AA18" i="14"/>
  <c r="Z18" i="14"/>
  <c r="AC18" i="14" s="1"/>
  <c r="X18" i="14"/>
  <c r="W18" i="14"/>
  <c r="J18" i="14"/>
  <c r="AB17" i="14"/>
  <c r="AA17" i="14"/>
  <c r="Z17" i="14"/>
  <c r="AC17" i="14" s="1"/>
  <c r="X17" i="14"/>
  <c r="W17" i="14"/>
  <c r="J17" i="14"/>
  <c r="AB16" i="14"/>
  <c r="AA16" i="14"/>
  <c r="Z16" i="14"/>
  <c r="AC16" i="14" s="1"/>
  <c r="X16" i="14"/>
  <c r="W16" i="14"/>
  <c r="J16" i="14"/>
  <c r="AB15" i="14"/>
  <c r="AA15" i="14"/>
  <c r="Z15" i="14"/>
  <c r="AC15" i="14" s="1"/>
  <c r="X15" i="14"/>
  <c r="W15" i="14"/>
  <c r="J15" i="14"/>
  <c r="AB14" i="14"/>
  <c r="AA14" i="14"/>
  <c r="Z14" i="14"/>
  <c r="AC14" i="14" s="1"/>
  <c r="X14" i="14"/>
  <c r="W14" i="14"/>
  <c r="J14" i="14"/>
  <c r="AB13" i="14"/>
  <c r="AA13" i="14"/>
  <c r="Z13" i="14"/>
  <c r="AC13" i="14" s="1"/>
  <c r="X13" i="14"/>
  <c r="W13" i="14"/>
  <c r="J13" i="14"/>
  <c r="AB12" i="14"/>
  <c r="AA12" i="14"/>
  <c r="Z12" i="14"/>
  <c r="AC12" i="14" s="1"/>
  <c r="X12" i="14"/>
  <c r="W12" i="14"/>
  <c r="J12" i="14"/>
  <c r="AB11" i="14"/>
  <c r="AA11" i="14"/>
  <c r="Z11" i="14"/>
  <c r="AC11" i="14" s="1"/>
  <c r="X11" i="14"/>
  <c r="W11" i="14"/>
  <c r="J11" i="14"/>
  <c r="AB3" i="14"/>
  <c r="AB1" i="14"/>
  <c r="P44" i="14" l="1"/>
  <c r="P43" i="14"/>
  <c r="C38" i="14"/>
  <c r="AB5" i="14"/>
  <c r="AE11" i="14"/>
  <c r="K11" i="14"/>
  <c r="AE12" i="14"/>
  <c r="K12" i="14"/>
  <c r="O12" i="14" s="1"/>
  <c r="AE13" i="14"/>
  <c r="K13" i="14"/>
  <c r="O13" i="14" s="1"/>
  <c r="AE14" i="14"/>
  <c r="K14" i="14"/>
  <c r="O14" i="14" s="1"/>
  <c r="AE15" i="14"/>
  <c r="K15" i="14"/>
  <c r="O15" i="14" s="1"/>
  <c r="AE16" i="14"/>
  <c r="K16" i="14"/>
  <c r="O16" i="14" s="1"/>
  <c r="AE17" i="14"/>
  <c r="K17" i="14"/>
  <c r="O17" i="14" s="1"/>
  <c r="AE18" i="14"/>
  <c r="K18" i="14"/>
  <c r="O18" i="14" s="1"/>
  <c r="AE19" i="14"/>
  <c r="K19" i="14"/>
  <c r="O19" i="14" s="1"/>
  <c r="AE20" i="14"/>
  <c r="K20" i="14"/>
  <c r="O20" i="14" s="1"/>
  <c r="AE21" i="14"/>
  <c r="K21" i="14"/>
  <c r="O21" i="14" s="1"/>
  <c r="AE22" i="14"/>
  <c r="A22" i="14" s="1"/>
  <c r="K22" i="14"/>
  <c r="O22" i="14" s="1"/>
  <c r="AE23" i="14"/>
  <c r="A23" i="14" s="1"/>
  <c r="K23" i="14"/>
  <c r="O23" i="14" s="1"/>
  <c r="AE24" i="14"/>
  <c r="A24" i="14" s="1"/>
  <c r="K24" i="14"/>
  <c r="O24" i="14" s="1"/>
  <c r="AE25" i="14"/>
  <c r="A25" i="14" s="1"/>
  <c r="K25" i="14"/>
  <c r="O25" i="14" s="1"/>
  <c r="AE26" i="14"/>
  <c r="A26" i="14" s="1"/>
  <c r="K26" i="14"/>
  <c r="O26" i="14" s="1"/>
  <c r="AE27" i="14"/>
  <c r="A27" i="14" s="1"/>
  <c r="K27" i="14"/>
  <c r="O27" i="14" s="1"/>
  <c r="AE28" i="14"/>
  <c r="A28" i="14" s="1"/>
  <c r="K28" i="14"/>
  <c r="O28" i="14" s="1"/>
  <c r="AE29" i="14"/>
  <c r="A29" i="14" s="1"/>
  <c r="K29" i="14"/>
  <c r="O29" i="14" s="1"/>
  <c r="AE30" i="14"/>
  <c r="A30" i="14" s="1"/>
  <c r="K30" i="14"/>
  <c r="O30" i="14" s="1"/>
  <c r="AE31" i="14"/>
  <c r="A31" i="14" s="1"/>
  <c r="K31" i="14"/>
  <c r="O31" i="14" s="1"/>
  <c r="AE32" i="14"/>
  <c r="A32" i="14" s="1"/>
  <c r="K32" i="14"/>
  <c r="O32" i="14" s="1"/>
  <c r="AE33" i="14"/>
  <c r="A33" i="14" s="1"/>
  <c r="K33" i="14"/>
  <c r="O33" i="14" s="1"/>
  <c r="AE34" i="14"/>
  <c r="A34" i="14" s="1"/>
  <c r="K34" i="14"/>
  <c r="O34" i="14" s="1"/>
  <c r="AE35" i="14"/>
  <c r="A35" i="14" s="1"/>
  <c r="K35" i="14"/>
  <c r="O35" i="14" s="1"/>
  <c r="A19" i="9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E19" i="9"/>
  <c r="AE20" i="9"/>
  <c r="AE21" i="9"/>
  <c r="AE22" i="9"/>
  <c r="AE23" i="9"/>
  <c r="AE24" i="9"/>
  <c r="AE25" i="9"/>
  <c r="AE26" i="9"/>
  <c r="AE27" i="9"/>
  <c r="AE28" i="9"/>
  <c r="AE29" i="9"/>
  <c r="AE30" i="9"/>
  <c r="AE31" i="9"/>
  <c r="AE32" i="9"/>
  <c r="AE33" i="9"/>
  <c r="AE34" i="9"/>
  <c r="AE35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Y46" i="9"/>
  <c r="Y38" i="9"/>
  <c r="W28" i="9"/>
  <c r="X28" i="9"/>
  <c r="Z28" i="9"/>
  <c r="AA28" i="9"/>
  <c r="AB28" i="9"/>
  <c r="AC28" i="9"/>
  <c r="W29" i="9"/>
  <c r="X29" i="9"/>
  <c r="Z29" i="9"/>
  <c r="AA29" i="9"/>
  <c r="AB29" i="9"/>
  <c r="AC29" i="9"/>
  <c r="W25" i="9"/>
  <c r="X25" i="9"/>
  <c r="Z25" i="9"/>
  <c r="AA25" i="9"/>
  <c r="AB25" i="9"/>
  <c r="AC25" i="9"/>
  <c r="W23" i="9"/>
  <c r="X23" i="9"/>
  <c r="Z23" i="9"/>
  <c r="AA23" i="9"/>
  <c r="AB23" i="9"/>
  <c r="AC23" i="9"/>
  <c r="W24" i="9"/>
  <c r="X24" i="9"/>
  <c r="Z24" i="9"/>
  <c r="AA24" i="9"/>
  <c r="AB24" i="9"/>
  <c r="AC24" i="9"/>
  <c r="U36" i="9"/>
  <c r="P36" i="9"/>
  <c r="W19" i="9"/>
  <c r="X19" i="9"/>
  <c r="Z19" i="9"/>
  <c r="AA19" i="9"/>
  <c r="AB19" i="9"/>
  <c r="AC19" i="9"/>
  <c r="W20" i="9"/>
  <c r="X20" i="9"/>
  <c r="Z20" i="9"/>
  <c r="AA20" i="9"/>
  <c r="AB20" i="9"/>
  <c r="AC20" i="9"/>
  <c r="W21" i="9"/>
  <c r="X21" i="9"/>
  <c r="Z21" i="9"/>
  <c r="AA21" i="9"/>
  <c r="AB21" i="9"/>
  <c r="AC21" i="9"/>
  <c r="W22" i="9"/>
  <c r="X22" i="9"/>
  <c r="Z22" i="9"/>
  <c r="AA22" i="9"/>
  <c r="AB22" i="9"/>
  <c r="AC22" i="9"/>
  <c r="W26" i="9"/>
  <c r="X26" i="9"/>
  <c r="Z26" i="9"/>
  <c r="AA26" i="9"/>
  <c r="AB26" i="9"/>
  <c r="AC26" i="9"/>
  <c r="W27" i="9"/>
  <c r="X27" i="9"/>
  <c r="Z27" i="9"/>
  <c r="AA27" i="9"/>
  <c r="AB27" i="9"/>
  <c r="AC27" i="9"/>
  <c r="Y40" i="9"/>
  <c r="G48" i="9"/>
  <c r="Y43" i="9"/>
  <c r="Y44" i="9"/>
  <c r="F45" i="9"/>
  <c r="F44" i="9"/>
  <c r="F43" i="9"/>
  <c r="Z12" i="9"/>
  <c r="AA12" i="9"/>
  <c r="AB12" i="9"/>
  <c r="Z13" i="9"/>
  <c r="AA13" i="9"/>
  <c r="AB13" i="9"/>
  <c r="Z14" i="9"/>
  <c r="AA14" i="9"/>
  <c r="AB14" i="9"/>
  <c r="Z15" i="9"/>
  <c r="AA15" i="9"/>
  <c r="AB15" i="9"/>
  <c r="Z16" i="9"/>
  <c r="AA16" i="9"/>
  <c r="AB16" i="9"/>
  <c r="Z17" i="9"/>
  <c r="AA17" i="9"/>
  <c r="AB17" i="9"/>
  <c r="Z18" i="9"/>
  <c r="AA18" i="9"/>
  <c r="AB18" i="9"/>
  <c r="Z30" i="9"/>
  <c r="AA30" i="9"/>
  <c r="AB30" i="9"/>
  <c r="Z31" i="9"/>
  <c r="AA31" i="9"/>
  <c r="AB31" i="9"/>
  <c r="Z32" i="9"/>
  <c r="AA32" i="9"/>
  <c r="AB32" i="9"/>
  <c r="Z33" i="9"/>
  <c r="AA33" i="9"/>
  <c r="AB33" i="9"/>
  <c r="Z34" i="9"/>
  <c r="AA34" i="9"/>
  <c r="AB34" i="9"/>
  <c r="Z35" i="9"/>
  <c r="AA35" i="9"/>
  <c r="AB35" i="9"/>
  <c r="AB11" i="9"/>
  <c r="AA11" i="9"/>
  <c r="Z11" i="9"/>
  <c r="X12" i="9"/>
  <c r="J12" i="9" s="1"/>
  <c r="AE12" i="9" s="1"/>
  <c r="A12" i="9" s="1"/>
  <c r="X13" i="9"/>
  <c r="J13" i="9" s="1"/>
  <c r="AE13" i="9" s="1"/>
  <c r="A13" i="9" s="1"/>
  <c r="X14" i="9"/>
  <c r="J14" i="9" s="1"/>
  <c r="AE14" i="9" s="1"/>
  <c r="A14" i="9" s="1"/>
  <c r="X15" i="9"/>
  <c r="J15" i="9" s="1"/>
  <c r="AE15" i="9" s="1"/>
  <c r="A15" i="9" s="1"/>
  <c r="X16" i="9"/>
  <c r="J16" i="9" s="1"/>
  <c r="AE16" i="9" s="1"/>
  <c r="A16" i="9" s="1"/>
  <c r="X17" i="9"/>
  <c r="J17" i="9" s="1"/>
  <c r="AE17" i="9" s="1"/>
  <c r="A17" i="9" s="1"/>
  <c r="X18" i="9"/>
  <c r="J18" i="9" s="1"/>
  <c r="AE18" i="9" s="1"/>
  <c r="A18" i="9" s="1"/>
  <c r="X30" i="9"/>
  <c r="X31" i="9"/>
  <c r="X32" i="9"/>
  <c r="X33" i="9"/>
  <c r="X34" i="9"/>
  <c r="X35" i="9"/>
  <c r="X11" i="9"/>
  <c r="W12" i="9"/>
  <c r="W13" i="9"/>
  <c r="W14" i="9"/>
  <c r="W15" i="9"/>
  <c r="W16" i="9"/>
  <c r="W17" i="9"/>
  <c r="W18" i="9"/>
  <c r="W30" i="9"/>
  <c r="W31" i="9"/>
  <c r="W32" i="9"/>
  <c r="W33" i="9"/>
  <c r="W34" i="9"/>
  <c r="W35" i="9"/>
  <c r="W11" i="9"/>
  <c r="AB3" i="9"/>
  <c r="AB5" i="9"/>
  <c r="H38" i="9" s="1"/>
  <c r="J11" i="9" l="1"/>
  <c r="J36" i="14"/>
  <c r="O11" i="14"/>
  <c r="N36" i="14" s="1"/>
  <c r="H45" i="14"/>
  <c r="H42" i="14"/>
  <c r="H40" i="14"/>
  <c r="T38" i="14"/>
  <c r="H38" i="14"/>
  <c r="R35" i="14"/>
  <c r="R34" i="14"/>
  <c r="R33" i="14"/>
  <c r="R32" i="14"/>
  <c r="R31" i="14"/>
  <c r="R30" i="14"/>
  <c r="R29" i="14"/>
  <c r="R28" i="14"/>
  <c r="R27" i="14"/>
  <c r="R26" i="14"/>
  <c r="R25" i="14"/>
  <c r="R24" i="14"/>
  <c r="R23" i="14"/>
  <c r="R22" i="14"/>
  <c r="R21" i="14"/>
  <c r="R20" i="14"/>
  <c r="R19" i="14"/>
  <c r="R18" i="14"/>
  <c r="R17" i="14"/>
  <c r="R16" i="14"/>
  <c r="R15" i="14"/>
  <c r="R14" i="14"/>
  <c r="R13" i="14"/>
  <c r="R12" i="14"/>
  <c r="R11" i="14"/>
  <c r="R36" i="14" s="1"/>
  <c r="R44" i="14"/>
  <c r="R43" i="14"/>
  <c r="T42" i="14" s="1"/>
  <c r="P42" i="14"/>
  <c r="T40" i="14"/>
  <c r="R44" i="9"/>
  <c r="R43" i="9"/>
  <c r="K35" i="9"/>
  <c r="K34" i="9"/>
  <c r="K33" i="9"/>
  <c r="K32" i="9"/>
  <c r="K31" i="9"/>
  <c r="K30" i="9"/>
  <c r="K27" i="9"/>
  <c r="K26" i="9"/>
  <c r="K22" i="9"/>
  <c r="K21" i="9"/>
  <c r="K20" i="9"/>
  <c r="K19" i="9"/>
  <c r="K24" i="9"/>
  <c r="K23" i="9"/>
  <c r="K25" i="9"/>
  <c r="K29" i="9"/>
  <c r="K28" i="9"/>
  <c r="C38" i="9"/>
  <c r="P43" i="9"/>
  <c r="P44" i="9"/>
  <c r="K18" i="9"/>
  <c r="K17" i="9"/>
  <c r="K16" i="9"/>
  <c r="K15" i="9"/>
  <c r="K14" i="9"/>
  <c r="K13" i="9"/>
  <c r="K12" i="9"/>
  <c r="H42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31" i="9"/>
  <c r="R32" i="9"/>
  <c r="R33" i="9"/>
  <c r="R34" i="9"/>
  <c r="R35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32" i="9"/>
  <c r="O33" i="9"/>
  <c r="O34" i="9"/>
  <c r="O35" i="9"/>
  <c r="H40" i="9"/>
  <c r="P42" i="9"/>
  <c r="H45" i="9"/>
  <c r="R11" i="9"/>
  <c r="T40" i="9" s="1"/>
  <c r="AB1" i="9"/>
  <c r="AE11" i="9" l="1"/>
  <c r="A11" i="9" s="1"/>
  <c r="K11" i="9"/>
  <c r="J36" i="9" s="1"/>
  <c r="T48" i="14"/>
  <c r="T42" i="9"/>
  <c r="R36" i="9"/>
  <c r="AC31" i="9"/>
  <c r="AC16" i="9"/>
  <c r="O16" i="9" s="1"/>
  <c r="AC12" i="9"/>
  <c r="O12" i="9" s="1"/>
  <c r="AC15" i="9"/>
  <c r="O15" i="9" s="1"/>
  <c r="AC30" i="9"/>
  <c r="AC35" i="9"/>
  <c r="AC34" i="9"/>
  <c r="AC32" i="9"/>
  <c r="AC18" i="9"/>
  <c r="O18" i="9" s="1"/>
  <c r="AC13" i="9"/>
  <c r="O13" i="9" s="1"/>
  <c r="AC33" i="9"/>
  <c r="AC17" i="9"/>
  <c r="O17" i="9" s="1"/>
  <c r="AC14" i="9"/>
  <c r="O14" i="9" s="1"/>
  <c r="AC11" i="9" l="1"/>
  <c r="O11" i="9" s="1"/>
  <c r="N36" i="9" s="1"/>
  <c r="T38" i="9" l="1"/>
  <c r="T48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</authors>
  <commentList>
    <comment ref="A7" authorId="0" shapeId="0" xr:uid="{04C7DEA9-6E28-47A7-AEB3-3411DC977670}">
      <text>
        <r>
          <rPr>
            <b/>
            <sz val="9"/>
            <color indexed="81"/>
            <rFont val="Segoe UI"/>
            <family val="2"/>
          </rPr>
          <t>Hinweis</t>
        </r>
      </text>
    </comment>
    <comment ref="D10" authorId="0" shapeId="0" xr:uid="{782A638D-4656-4C1C-A417-05BC47DEFD13}">
      <text>
        <r>
          <rPr>
            <sz val="9"/>
            <color indexed="81"/>
            <rFont val="Segoe UI"/>
            <family val="2"/>
          </rPr>
          <t xml:space="preserve">Wenn Sie </t>
        </r>
        <r>
          <rPr>
            <b/>
            <sz val="9"/>
            <color indexed="81"/>
            <rFont val="Segoe UI"/>
            <family val="2"/>
          </rPr>
          <t>regelmäßig die gleichen Reiseziele aufsuchen</t>
        </r>
        <r>
          <rPr>
            <sz val="9"/>
            <color indexed="81"/>
            <rFont val="Segoe UI"/>
            <family val="2"/>
          </rPr>
          <t xml:space="preserve">, können Sie hierfür auch Abkürzungen verwenden. 
Bitte stellen Sie in diesem Fall jedoch immer eine </t>
        </r>
        <r>
          <rPr>
            <u/>
            <sz val="9"/>
            <color indexed="81"/>
            <rFont val="Segoe UI"/>
            <family val="2"/>
          </rPr>
          <t>Legende</t>
        </r>
        <r>
          <rPr>
            <sz val="9"/>
            <color indexed="81"/>
            <rFont val="Segoe UI"/>
            <family val="2"/>
          </rPr>
          <t xml:space="preserve"> mit den Bedeutungen der Abkürzungen bereit. </t>
        </r>
      </text>
    </comment>
    <comment ref="F10" authorId="0" shapeId="0" xr:uid="{C8B32495-C7DC-4D5F-949D-20F65BE87799}">
      <text>
        <r>
          <rPr>
            <sz val="9"/>
            <color indexed="81"/>
            <rFont val="Segoe UI"/>
            <family val="2"/>
          </rPr>
          <t>Für</t>
        </r>
        <r>
          <rPr>
            <b/>
            <sz val="9"/>
            <color indexed="81"/>
            <rFont val="Segoe UI"/>
            <family val="2"/>
          </rPr>
          <t xml:space="preserve"> Reisetage mit eintägigen Reisen</t>
        </r>
        <r>
          <rPr>
            <sz val="9"/>
            <color indexed="81"/>
            <rFont val="Segoe UI"/>
            <family val="2"/>
          </rPr>
          <t xml:space="preserve"> werden Verpflegungspauschalen nur gewährt, wenn die Reisedauer mehr als 8 Stunden betragen hat. </t>
        </r>
      </text>
    </comment>
    <comment ref="P10" authorId="0" shapeId="0" xr:uid="{1181F98E-9D4D-414B-9CA0-5290FC44D731}">
      <text>
        <r>
          <rPr>
            <sz val="9"/>
            <color indexed="81"/>
            <rFont val="Segoe UI"/>
            <family val="2"/>
          </rPr>
          <t xml:space="preserve">"Ja" ist bei solchen Tagen auszuwählen, an denen eine </t>
        </r>
        <r>
          <rPr>
            <b/>
            <sz val="9"/>
            <color indexed="81"/>
            <rFont val="Segoe UI"/>
            <family val="2"/>
          </rPr>
          <t>Übernachtung durch den Arbeitnehmer finanziert</t>
        </r>
        <r>
          <rPr>
            <sz val="9"/>
            <color indexed="81"/>
            <rFont val="Segoe UI"/>
            <family val="2"/>
          </rPr>
          <t xml:space="preserve"> wurde.</t>
        </r>
      </text>
    </comment>
    <comment ref="R45" authorId="0" shapeId="0" xr:uid="{6EC9A654-9676-4087-A5FB-24E32144BA56}">
      <text>
        <r>
          <rPr>
            <sz val="9"/>
            <color indexed="81"/>
            <rFont val="Segoe UI"/>
            <family val="2"/>
          </rPr>
          <t xml:space="preserve">Für die betriebliche/berufliche Nutzung eines privaten Fahrrads  können </t>
        </r>
        <r>
          <rPr>
            <b/>
            <sz val="9"/>
            <color indexed="81"/>
            <rFont val="Segoe UI"/>
            <family val="2"/>
          </rPr>
          <t xml:space="preserve">pro Monat 5 Euro </t>
        </r>
        <r>
          <rPr>
            <sz val="9"/>
            <color indexed="81"/>
            <rFont val="Segoe UI"/>
            <family val="2"/>
          </rPr>
          <t xml:space="preserve">angesetzt werden - vorausgesetzt, das Fahrrad wurde für </t>
        </r>
        <r>
          <rPr>
            <b/>
            <sz val="9"/>
            <color indexed="81"/>
            <rFont val="Segoe UI"/>
            <family val="2"/>
          </rPr>
          <t>mindestens 2 Fahrstrecken</t>
        </r>
        <r>
          <rPr>
            <sz val="9"/>
            <color indexed="81"/>
            <rFont val="Segoe UI"/>
            <family val="2"/>
          </rPr>
          <t xml:space="preserve"> verwendet. 
</t>
        </r>
        <r>
          <rPr>
            <u/>
            <sz val="9"/>
            <color indexed="81"/>
            <rFont val="Segoe UI"/>
            <family val="2"/>
          </rPr>
          <t>Gilt nicht für</t>
        </r>
        <r>
          <rPr>
            <sz val="9"/>
            <color indexed="81"/>
            <rFont val="Segoe UI"/>
            <family val="2"/>
          </rPr>
          <t xml:space="preserve"> Fahrten zwischen Wohnung und Betriebsstätte bzw. regelmäßiger Tätigkeitsstätte.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</authors>
  <commentList>
    <comment ref="D10" authorId="0" shapeId="0" xr:uid="{94F9BF61-B2D7-4BDF-8DBF-F9D558F9C5F0}">
      <text>
        <r>
          <rPr>
            <sz val="9"/>
            <color indexed="81"/>
            <rFont val="Segoe UI"/>
            <family val="2"/>
          </rPr>
          <t xml:space="preserve">Wenn Sie </t>
        </r>
        <r>
          <rPr>
            <b/>
            <sz val="9"/>
            <color indexed="81"/>
            <rFont val="Segoe UI"/>
            <family val="2"/>
          </rPr>
          <t>regelmäßig die gleichen Reiseziele aufsuchen</t>
        </r>
        <r>
          <rPr>
            <sz val="9"/>
            <color indexed="81"/>
            <rFont val="Segoe UI"/>
            <family val="2"/>
          </rPr>
          <t xml:space="preserve">, können Sie hierfür auch Abkürzungen verwenden. 
Bitte stellen Sie in diesem Fall jedoch immer eine </t>
        </r>
        <r>
          <rPr>
            <u/>
            <sz val="9"/>
            <color indexed="81"/>
            <rFont val="Segoe UI"/>
            <family val="2"/>
          </rPr>
          <t>Legende</t>
        </r>
        <r>
          <rPr>
            <sz val="9"/>
            <color indexed="81"/>
            <rFont val="Segoe UI"/>
            <family val="2"/>
          </rPr>
          <t xml:space="preserve"> mit den Bedeutungen der Abkürzungen bereit. </t>
        </r>
      </text>
    </comment>
    <comment ref="F10" authorId="0" shapeId="0" xr:uid="{DA0AD485-B4B5-42E0-BF42-FFEFF66D50EA}">
      <text>
        <r>
          <rPr>
            <sz val="9"/>
            <color indexed="81"/>
            <rFont val="Segoe UI"/>
            <family val="2"/>
          </rPr>
          <t>Für</t>
        </r>
        <r>
          <rPr>
            <b/>
            <sz val="9"/>
            <color indexed="81"/>
            <rFont val="Segoe UI"/>
            <family val="2"/>
          </rPr>
          <t xml:space="preserve"> Reisetage mit eintägigen Reisen</t>
        </r>
        <r>
          <rPr>
            <sz val="9"/>
            <color indexed="81"/>
            <rFont val="Segoe UI"/>
            <family val="2"/>
          </rPr>
          <t xml:space="preserve"> werden Verpflegungspauschalen nur gewährt, wenn die Reisedauer mehr als 8 Stunden betragen hat. </t>
        </r>
      </text>
    </comment>
    <comment ref="P10" authorId="0" shapeId="0" xr:uid="{06279467-C3FB-4B10-A640-F7006AA6930C}">
      <text>
        <r>
          <rPr>
            <sz val="9"/>
            <color indexed="81"/>
            <rFont val="Segoe UI"/>
            <family val="2"/>
          </rPr>
          <t xml:space="preserve">"Ja" ist bei solchen Tagen auszuwählen, an denen eine </t>
        </r>
        <r>
          <rPr>
            <b/>
            <sz val="9"/>
            <color indexed="81"/>
            <rFont val="Segoe UI"/>
            <family val="2"/>
          </rPr>
          <t>Übernachtung durch den Arbeitnehmer finanziert</t>
        </r>
        <r>
          <rPr>
            <sz val="9"/>
            <color indexed="81"/>
            <rFont val="Segoe UI"/>
            <family val="2"/>
          </rPr>
          <t xml:space="preserve"> wurde.</t>
        </r>
      </text>
    </comment>
    <comment ref="R45" authorId="0" shapeId="0" xr:uid="{BBE1D074-CA58-44DB-A478-EBA056E08804}">
      <text>
        <r>
          <rPr>
            <sz val="9"/>
            <color indexed="81"/>
            <rFont val="Segoe UI"/>
            <family val="2"/>
          </rPr>
          <t xml:space="preserve">Für die betriebliche/berufliche Nutzung eines privaten Fahrrads  können </t>
        </r>
        <r>
          <rPr>
            <b/>
            <sz val="9"/>
            <color indexed="81"/>
            <rFont val="Segoe UI"/>
            <family val="2"/>
          </rPr>
          <t xml:space="preserve">pro Monat 5 Euro </t>
        </r>
        <r>
          <rPr>
            <sz val="9"/>
            <color indexed="81"/>
            <rFont val="Segoe UI"/>
            <family val="2"/>
          </rPr>
          <t xml:space="preserve">angesetzt werden - vorausgesetzt, das Fahrrad wurde für </t>
        </r>
        <r>
          <rPr>
            <b/>
            <sz val="9"/>
            <color indexed="81"/>
            <rFont val="Segoe UI"/>
            <family val="2"/>
          </rPr>
          <t>mindestens 2 Fahrstrecken</t>
        </r>
        <r>
          <rPr>
            <sz val="9"/>
            <color indexed="81"/>
            <rFont val="Segoe UI"/>
            <family val="2"/>
          </rPr>
          <t xml:space="preserve"> verwendet. 
</t>
        </r>
        <r>
          <rPr>
            <u/>
            <sz val="9"/>
            <color indexed="81"/>
            <rFont val="Segoe UI"/>
            <family val="2"/>
          </rPr>
          <t>Gilt nicht für</t>
        </r>
        <r>
          <rPr>
            <sz val="9"/>
            <color indexed="81"/>
            <rFont val="Segoe UI"/>
            <family val="2"/>
          </rPr>
          <t xml:space="preserve"> Fahrten zwischen Wohnung und Betriebsstätte bzw. regelmäßiger Tätigkeitsstätte.</t>
        </r>
      </text>
    </comment>
  </commentList>
</comments>
</file>

<file path=xl/sharedStrings.xml><?xml version="1.0" encoding="utf-8"?>
<sst xmlns="http://schemas.openxmlformats.org/spreadsheetml/2006/main" count="219" uniqueCount="109">
  <si>
    <t>Reisezweck</t>
  </si>
  <si>
    <t>Übernachtungskosten</t>
  </si>
  <si>
    <t>EUR</t>
  </si>
  <si>
    <t>Ende</t>
  </si>
  <si>
    <t>Dauer</t>
  </si>
  <si>
    <t>Datum</t>
  </si>
  <si>
    <t>Beginn</t>
  </si>
  <si>
    <t>Übernachtung</t>
  </si>
  <si>
    <t>Zeit</t>
  </si>
  <si>
    <t>Std.</t>
  </si>
  <si>
    <t>Erläuterungen</t>
  </si>
  <si>
    <t>Ort</t>
  </si>
  <si>
    <t>Frühstück</t>
  </si>
  <si>
    <t>Abendessen</t>
  </si>
  <si>
    <t>Mittagessen</t>
  </si>
  <si>
    <t>Kürzung Gesamt</t>
  </si>
  <si>
    <t>Berechnung der Kürzungen</t>
  </si>
  <si>
    <t>Pflichtangeben gemacht?</t>
  </si>
  <si>
    <t>Kürzung Frühstück</t>
  </si>
  <si>
    <t>Kürzung
Mittagessen</t>
  </si>
  <si>
    <t>Kürzung
Abendessen</t>
  </si>
  <si>
    <t>Fahrtkosten</t>
  </si>
  <si>
    <r>
      <t xml:space="preserve">Kosten für 
</t>
    </r>
    <r>
      <rPr>
        <u/>
        <sz val="9"/>
        <rFont val="Arial"/>
        <family val="2"/>
      </rPr>
      <t>nicht private</t>
    </r>
    <r>
      <rPr>
        <sz val="9"/>
        <rFont val="Arial"/>
        <family val="2"/>
      </rPr>
      <t xml:space="preserve"> Beförd.mittel
und 
sonst. Kosten</t>
    </r>
  </si>
  <si>
    <t xml:space="preserve">Art </t>
  </si>
  <si>
    <t>km
(gesamt)</t>
  </si>
  <si>
    <t>Verpflegung</t>
  </si>
  <si>
    <t>Mahlzeiten  gestellt oder separat abgerechnet?</t>
  </si>
  <si>
    <t>Aufwendungen 
lt. Nachweis</t>
  </si>
  <si>
    <t>Erstattungsfähige Pauchale</t>
  </si>
  <si>
    <t>Reiseziel</t>
  </si>
  <si>
    <t>Reisetag ist Teil einer … Reise</t>
  </si>
  <si>
    <t>eintägigen
mehrtägigen</t>
  </si>
  <si>
    <t>An diesem Tag … die Reise</t>
  </si>
  <si>
    <t>begann
endete</t>
  </si>
  <si>
    <t>Alle Angaben gemacht?</t>
  </si>
  <si>
    <t>Erstellerrolle: (Unternehmer = 1; Arbeitnehmer = 2)</t>
  </si>
  <si>
    <t>Bei AN: Erstellung für Arbeitgeber = 1; ESt-Erklärung = 2</t>
  </si>
  <si>
    <t>Pflichteingaben</t>
  </si>
  <si>
    <t>Falls zutreffend</t>
  </si>
  <si>
    <t>Angaben zu den Reisetagen</t>
  </si>
  <si>
    <t>sonst. Kfz</t>
  </si>
  <si>
    <t>eintägigen</t>
  </si>
  <si>
    <t>eintägig (1)
mehrtägig (2)</t>
  </si>
  <si>
    <t>Berechnung des Wertes in Spalte J</t>
  </si>
  <si>
    <t>Pauschale groß:</t>
  </si>
  <si>
    <t>Pauschale klein</t>
  </si>
  <si>
    <t>mehrtägigen</t>
  </si>
  <si>
    <t>begann</t>
  </si>
  <si>
    <t>endete</t>
  </si>
  <si>
    <t>Ja</t>
  </si>
  <si>
    <t xml:space="preserve">Pauschale Übernachtung: </t>
  </si>
  <si>
    <t>PKW</t>
  </si>
  <si>
    <t>Fahrrad</t>
  </si>
  <si>
    <r>
      <t xml:space="preserve">Fahrleistung mit </t>
    </r>
    <r>
      <rPr>
        <u/>
        <sz val="9"/>
        <rFont val="Arial"/>
        <family val="2"/>
      </rPr>
      <t>privaten</t>
    </r>
    <r>
      <rPr>
        <sz val="9"/>
        <rFont val="Arial"/>
        <family val="2"/>
      </rPr>
      <t xml:space="preserve"> Beförderungs-mittelen</t>
    </r>
  </si>
  <si>
    <t>Fehler Uhrzeit</t>
  </si>
  <si>
    <t xml:space="preserve">Fahrtkosten                       </t>
  </si>
  <si>
    <t>PKW:</t>
  </si>
  <si>
    <t>sonst. KFZ:</t>
  </si>
  <si>
    <t>Fahrrad:</t>
  </si>
  <si>
    <t>Fahrleistung</t>
  </si>
  <si>
    <t>nach dem gesetzlichen km-Satz von:</t>
  </si>
  <si>
    <t xml:space="preserve">Ansatz Erstattung: </t>
  </si>
  <si>
    <t>Auszahlung Reisekosten für den Zeitraum:</t>
  </si>
  <si>
    <t>Übernachtung?</t>
  </si>
  <si>
    <t>Ja
[  ]</t>
  </si>
  <si>
    <t xml:space="preserve">Bitte beachten Sie: </t>
  </si>
  <si>
    <t>Blaue Felder</t>
  </si>
  <si>
    <t>= Eingabefelder</t>
  </si>
  <si>
    <t>Roter Rahmen</t>
  </si>
  <si>
    <t>= Pflichtfelder</t>
  </si>
  <si>
    <t>Rote Ecke</t>
  </si>
  <si>
    <t>= mit Hinweis</t>
  </si>
  <si>
    <r>
      <t xml:space="preserve">Bitte erfassen Sie jeden Reisetag in einer gesonderten Zeile !
Bitte befüllen Sie jede Zeile Spalte für Spalte, sofern zutreffend, </t>
    </r>
    <r>
      <rPr>
        <u/>
        <sz val="10"/>
        <color rgb="FFFF0000"/>
        <rFont val="Arial"/>
        <family val="2"/>
      </rPr>
      <t>von links nach rechts</t>
    </r>
    <r>
      <rPr>
        <sz val="10"/>
        <color rgb="FFFF0000"/>
        <rFont val="Arial"/>
        <family val="2"/>
      </rPr>
      <t>.</t>
    </r>
  </si>
  <si>
    <t>Eingabe nach Hervorhebung</t>
  </si>
  <si>
    <t>Meinen Arbeitgeber</t>
  </si>
  <si>
    <t xml:space="preserve">Name: </t>
  </si>
  <si>
    <t xml:space="preserve">Ich bin: </t>
  </si>
  <si>
    <t xml:space="preserve">Zeitraum: </t>
  </si>
  <si>
    <t>Ich erstelle diese Abrechnung für:</t>
  </si>
  <si>
    <t>Max Muster</t>
  </si>
  <si>
    <t>Prina, Musterweg 56</t>
  </si>
  <si>
    <t>Jena, Mustergasse 2</t>
  </si>
  <si>
    <t>Aquise</t>
  </si>
  <si>
    <t>Fortbildung</t>
  </si>
  <si>
    <t>Monatsplanung</t>
  </si>
  <si>
    <t>Januar</t>
  </si>
  <si>
    <t>Dresden, Teststraße 113</t>
  </si>
  <si>
    <t>Erfurt, Beispielallee 6</t>
  </si>
  <si>
    <t>Support Kunde vor Ort</t>
  </si>
  <si>
    <t>in Höhe der tatsächlichen Aufwendungen</t>
  </si>
  <si>
    <t>Zurück</t>
  </si>
  <si>
    <t>Summen</t>
  </si>
  <si>
    <t>Verpflegungs-pauschale (VP)</t>
  </si>
  <si>
    <t>VP abzgl. Kürzungen</t>
  </si>
  <si>
    <t>mit einem individuellen Betrag in Höhe von:</t>
  </si>
  <si>
    <t xml:space="preserve">gesetzlicher Satz: </t>
  </si>
  <si>
    <t>Arbeitnehmer</t>
  </si>
  <si>
    <t>Reisekostenabrechnung (Inland) 2024</t>
  </si>
  <si>
    <r>
      <t xml:space="preserve">Beispielabrechnung 
und Hinweise
</t>
    </r>
    <r>
      <rPr>
        <b/>
        <sz val="10"/>
        <color rgb="FFFF0000"/>
        <rFont val="Arial"/>
        <family val="2"/>
      </rPr>
      <t>(bitte klicken)</t>
    </r>
  </si>
  <si>
    <t>Reise-tag</t>
  </si>
  <si>
    <t>private Beförderungsmittel</t>
  </si>
  <si>
    <t>nicht private Beförderungsmittel und sonst. Kosten</t>
  </si>
  <si>
    <t>Fehlermeldung Uhrzeit</t>
  </si>
  <si>
    <t>Uhrzeitformat prüfen. Stunden und Minuten mit -&gt; : &lt;- trennen.</t>
  </si>
  <si>
    <t>Bitte beachten Sie 
auch die Hinweise.</t>
  </si>
  <si>
    <t>Aufgrund der Komplexität des Reisekostenrechts können mit dieser Arbeitshilfe nicht alle Sachverhalte abgebildet werden. Dies betriftt insbesondere:</t>
  </si>
  <si>
    <t xml:space="preserve"> - </t>
  </si>
  <si>
    <t xml:space="preserve">Reisen ohne Übernachtung mit einer Reisedauer von mehr als 8 Stunden, die an einem Kalendertag beginnen und erst am folgenden Kalendertag enden. </t>
  </si>
  <si>
    <t>Stand: 14.01.2025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</si>
</sst>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[hh]:mm"/>
    <numFmt numFmtId="165" formatCode="dd/mm/yy;@"/>
    <numFmt numFmtId="166" formatCode="h:mm;@"/>
    <numFmt numFmtId="167" formatCode="#,##0.00\ &quot;€&quot;"/>
    <numFmt numFmtId="168" formatCode="_-* #,##0.00\ [$€-407]_-;\-* #,##0.00\ [$€-407]_-;_-* &quot;-&quot;??\ [$€-407]_-;_-@_-"/>
    <numFmt numFmtId="169" formatCode="#,###\ &quot;km&quot;"/>
    <numFmt numFmtId="170" formatCode="dd/mm/"/>
  </numFmts>
  <fonts count="32" x14ac:knownFonts="1">
    <font>
      <sz val="10"/>
      <name val="Arial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indexed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9"/>
      <color indexed="81"/>
      <name val="Segoe UI"/>
      <family val="2"/>
    </font>
    <font>
      <u/>
      <sz val="10"/>
      <color theme="10"/>
      <name val="Arial"/>
      <family val="2"/>
    </font>
    <font>
      <sz val="10"/>
      <color rgb="FFFF0000"/>
      <name val="Arial"/>
      <family val="2"/>
    </font>
    <font>
      <u/>
      <sz val="9"/>
      <name val="Arial"/>
      <family val="2"/>
    </font>
    <font>
      <sz val="9"/>
      <color indexed="81"/>
      <name val="Segoe UI"/>
      <family val="2"/>
    </font>
    <font>
      <b/>
      <sz val="8"/>
      <color rgb="FFFF0000"/>
      <name val="Arial"/>
      <family val="2"/>
    </font>
    <font>
      <b/>
      <sz val="10"/>
      <color indexed="8"/>
      <name val="Arial"/>
      <family val="2"/>
    </font>
    <font>
      <sz val="9"/>
      <color theme="0" tint="-0.14999847407452621"/>
      <name val="Arial"/>
      <family val="2"/>
    </font>
    <font>
      <u/>
      <sz val="9"/>
      <color indexed="81"/>
      <name val="Segoe UI"/>
      <family val="2"/>
    </font>
    <font>
      <sz val="9"/>
      <color theme="0"/>
      <name val="Arial"/>
      <family val="2"/>
    </font>
    <font>
      <u/>
      <sz val="9"/>
      <color theme="0" tint="-0.14999847407452621"/>
      <name val="Arial"/>
      <family val="2"/>
    </font>
    <font>
      <b/>
      <sz val="12"/>
      <color rgb="FFFF0000"/>
      <name val="Arial"/>
      <family val="2"/>
    </font>
    <font>
      <sz val="11"/>
      <name val="Arial"/>
      <family val="2"/>
    </font>
    <font>
      <u/>
      <sz val="10"/>
      <color rgb="FFFF0000"/>
      <name val="Arial"/>
      <family val="2"/>
    </font>
    <font>
      <b/>
      <u/>
      <sz val="14"/>
      <color rgb="FFFF0000"/>
      <name val="Arial"/>
      <family val="2"/>
    </font>
    <font>
      <b/>
      <sz val="10"/>
      <color rgb="FFFF0000"/>
      <name val="Arial"/>
      <family val="2"/>
    </font>
    <font>
      <u/>
      <sz val="14"/>
      <color rgb="FFFF0000"/>
      <name val="Arial"/>
      <family val="2"/>
    </font>
    <font>
      <sz val="14"/>
      <color rgb="FFFF0000"/>
      <name val="Arial"/>
      <family val="2"/>
    </font>
    <font>
      <b/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FF0000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/>
      <right style="thin">
        <color rgb="FFFF0000"/>
      </right>
      <top style="thin">
        <color rgb="FFFF0000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rgb="FFFF0000"/>
      </top>
      <bottom style="thin">
        <color rgb="FFFF0000"/>
      </bottom>
      <diagonal/>
    </border>
    <border>
      <left/>
      <right style="medium">
        <color indexed="64"/>
      </right>
      <top style="thin">
        <color rgb="FFFF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/>
    <xf numFmtId="0" fontId="3" fillId="0" borderId="0"/>
    <xf numFmtId="44" fontId="10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74">
    <xf numFmtId="0" fontId="0" fillId="0" borderId="0" xfId="0"/>
    <xf numFmtId="164" fontId="6" fillId="4" borderId="29" xfId="0" applyNumberFormat="1" applyFont="1" applyFill="1" applyBorder="1" applyAlignment="1" applyProtection="1">
      <alignment horizontal="center" vertical="center" wrapText="1"/>
      <protection locked="0"/>
    </xf>
    <xf numFmtId="165" fontId="6" fillId="4" borderId="42" xfId="0" applyNumberFormat="1" applyFont="1" applyFill="1" applyBorder="1" applyAlignment="1" applyProtection="1">
      <alignment horizontal="center" vertical="center" wrapText="1"/>
      <protection locked="0"/>
    </xf>
    <xf numFmtId="166" fontId="6" fillId="4" borderId="42" xfId="0" applyNumberFormat="1" applyFont="1" applyFill="1" applyBorder="1" applyAlignment="1" applyProtection="1">
      <alignment horizontal="center" vertical="center" wrapText="1"/>
      <protection locked="0"/>
    </xf>
    <xf numFmtId="166" fontId="6" fillId="4" borderId="29" xfId="0" applyNumberFormat="1" applyFont="1" applyFill="1" applyBorder="1" applyAlignment="1" applyProtection="1">
      <alignment horizontal="center" vertical="center" wrapText="1"/>
      <protection locked="0"/>
    </xf>
    <xf numFmtId="165" fontId="6" fillId="4" borderId="29" xfId="0" applyNumberFormat="1" applyFont="1" applyFill="1" applyBorder="1" applyAlignment="1" applyProtection="1">
      <alignment horizontal="center" vertical="center" wrapText="1"/>
      <protection locked="0"/>
    </xf>
    <xf numFmtId="2" fontId="6" fillId="4" borderId="29" xfId="0" applyNumberFormat="1" applyFont="1" applyFill="1" applyBorder="1" applyAlignment="1" applyProtection="1">
      <alignment horizontal="center" vertical="center" wrapText="1"/>
      <protection locked="0"/>
    </xf>
    <xf numFmtId="2" fontId="6" fillId="4" borderId="42" xfId="0" applyNumberFormat="1" applyFont="1" applyFill="1" applyBorder="1" applyAlignment="1" applyProtection="1">
      <alignment horizontal="center" vertical="center" wrapText="1"/>
      <protection locked="0"/>
    </xf>
    <xf numFmtId="0" fontId="9" fillId="5" borderId="21" xfId="0" applyFont="1" applyFill="1" applyBorder="1" applyAlignment="1">
      <alignment vertical="center"/>
    </xf>
    <xf numFmtId="0" fontId="9" fillId="5" borderId="22" xfId="0" applyFont="1" applyFill="1" applyBorder="1" applyAlignment="1">
      <alignment vertical="center"/>
    </xf>
    <xf numFmtId="0" fontId="9" fillId="5" borderId="22" xfId="0" applyFont="1" applyFill="1" applyBorder="1" applyAlignment="1">
      <alignment vertical="center" wrapText="1"/>
    </xf>
    <xf numFmtId="0" fontId="9" fillId="5" borderId="44" xfId="0" applyFont="1" applyFill="1" applyBorder="1" applyAlignment="1">
      <alignment vertical="center"/>
    </xf>
    <xf numFmtId="0" fontId="2" fillId="0" borderId="0" xfId="0" applyFont="1"/>
    <xf numFmtId="0" fontId="0" fillId="0" borderId="0" xfId="0" applyAlignment="1">
      <alignment horizontal="center"/>
    </xf>
    <xf numFmtId="168" fontId="0" fillId="4" borderId="0" xfId="0" applyNumberFormat="1" applyFill="1"/>
    <xf numFmtId="0" fontId="11" fillId="0" borderId="0" xfId="0" applyFont="1"/>
    <xf numFmtId="0" fontId="0" fillId="0" borderId="34" xfId="0" applyBorder="1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wrapText="1"/>
    </xf>
    <xf numFmtId="0" fontId="0" fillId="0" borderId="23" xfId="0" applyBorder="1"/>
    <xf numFmtId="0" fontId="25" fillId="4" borderId="0" xfId="0" applyFont="1" applyFill="1" applyAlignment="1">
      <alignment vertical="center"/>
    </xf>
    <xf numFmtId="0" fontId="11" fillId="0" borderId="0" xfId="0" quotePrefix="1" applyFont="1" applyAlignment="1">
      <alignment vertical="center"/>
    </xf>
    <xf numFmtId="0" fontId="2" fillId="2" borderId="45" xfId="0" applyFont="1" applyFill="1" applyBorder="1" applyAlignment="1">
      <alignment vertical="center"/>
    </xf>
    <xf numFmtId="0" fontId="2" fillId="2" borderId="24" xfId="0" applyFont="1" applyFill="1" applyBorder="1" applyAlignment="1">
      <alignment horizontal="right" vertical="center" indent="1"/>
    </xf>
    <xf numFmtId="0" fontId="2" fillId="2" borderId="24" xfId="0" applyFont="1" applyFill="1" applyBorder="1" applyAlignment="1">
      <alignment horizontal="left" vertical="center"/>
    </xf>
    <xf numFmtId="166" fontId="0" fillId="2" borderId="24" xfId="0" applyNumberFormat="1" applyFill="1" applyBorder="1" applyAlignment="1">
      <alignment horizontal="center"/>
    </xf>
    <xf numFmtId="0" fontId="25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1" fillId="0" borderId="3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/>
    <xf numFmtId="0" fontId="25" fillId="0" borderId="25" xfId="0" applyFont="1" applyBorder="1" applyAlignment="1">
      <alignment horizontal="center" vertical="center"/>
    </xf>
    <xf numFmtId="0" fontId="11" fillId="0" borderId="43" xfId="0" quotePrefix="1" applyFont="1" applyBorder="1" applyAlignment="1">
      <alignment vertical="center"/>
    </xf>
    <xf numFmtId="0" fontId="2" fillId="2" borderId="46" xfId="0" applyFont="1" applyFill="1" applyBorder="1" applyAlignment="1">
      <alignment vertical="center"/>
    </xf>
    <xf numFmtId="0" fontId="2" fillId="2" borderId="38" xfId="0" applyFont="1" applyFill="1" applyBorder="1" applyAlignment="1">
      <alignment horizontal="right" vertical="center" indent="1"/>
    </xf>
    <xf numFmtId="0" fontId="2" fillId="2" borderId="38" xfId="0" applyFont="1" applyFill="1" applyBorder="1" applyAlignment="1">
      <alignment vertical="center"/>
    </xf>
    <xf numFmtId="166" fontId="0" fillId="2" borderId="38" xfId="0" applyNumberFormat="1" applyFill="1" applyBorder="1" applyAlignment="1">
      <alignment horizontal="center"/>
    </xf>
    <xf numFmtId="166" fontId="0" fillId="2" borderId="38" xfId="0" applyNumberFormat="1" applyFill="1" applyBorder="1"/>
    <xf numFmtId="166" fontId="2" fillId="2" borderId="38" xfId="0" applyNumberFormat="1" applyFont="1" applyFill="1" applyBorder="1" applyAlignment="1">
      <alignment horizontal="right" vertical="center" indent="1"/>
    </xf>
    <xf numFmtId="0" fontId="2" fillId="0" borderId="16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17" xfId="0" applyBorder="1"/>
    <xf numFmtId="0" fontId="25" fillId="2" borderId="0" xfId="0" applyFont="1" applyFill="1" applyAlignment="1">
      <alignment horizontal="left" vertical="center"/>
    </xf>
    <xf numFmtId="0" fontId="11" fillId="0" borderId="17" xfId="0" quotePrefix="1" applyFont="1" applyBorder="1" applyAlignment="1">
      <alignment vertical="center"/>
    </xf>
    <xf numFmtId="0" fontId="5" fillId="2" borderId="32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2" borderId="33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166" fontId="6" fillId="3" borderId="12" xfId="0" applyNumberFormat="1" applyFont="1" applyFill="1" applyBorder="1" applyAlignment="1">
      <alignment horizontal="center" vertical="center" textRotation="90" wrapText="1"/>
    </xf>
    <xf numFmtId="0" fontId="6" fillId="3" borderId="12" xfId="0" applyFont="1" applyFill="1" applyBorder="1" applyAlignment="1">
      <alignment horizontal="center" vertical="center" textRotation="90" wrapText="1"/>
    </xf>
    <xf numFmtId="49" fontId="6" fillId="3" borderId="15" xfId="0" applyNumberFormat="1" applyFont="1" applyFill="1" applyBorder="1" applyAlignment="1">
      <alignment horizontal="center" vertical="center" textRotation="90" wrapText="1"/>
    </xf>
    <xf numFmtId="166" fontId="6" fillId="3" borderId="15" xfId="0" applyNumberFormat="1" applyFont="1" applyFill="1" applyBorder="1" applyAlignment="1">
      <alignment horizontal="center" vertical="center" textRotation="90" wrapText="1"/>
    </xf>
    <xf numFmtId="2" fontId="6" fillId="3" borderId="11" xfId="0" applyNumberFormat="1" applyFont="1" applyFill="1" applyBorder="1" applyAlignment="1">
      <alignment horizontal="center" vertical="center" textRotation="90" wrapText="1"/>
    </xf>
    <xf numFmtId="2" fontId="6" fillId="3" borderId="12" xfId="0" applyNumberFormat="1" applyFont="1" applyFill="1" applyBorder="1" applyAlignment="1">
      <alignment horizontal="center" vertical="center" textRotation="90" wrapText="1"/>
    </xf>
    <xf numFmtId="2" fontId="6" fillId="3" borderId="15" xfId="0" applyNumberFormat="1" applyFont="1" applyFill="1" applyBorder="1" applyAlignment="1">
      <alignment horizontal="center" vertical="center" textRotation="90" wrapText="1"/>
    </xf>
    <xf numFmtId="2" fontId="6" fillId="3" borderId="15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165" fontId="12" fillId="3" borderId="7" xfId="0" applyNumberFormat="1" applyFont="1" applyFill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 wrapText="1"/>
    </xf>
    <xf numFmtId="165" fontId="12" fillId="3" borderId="8" xfId="0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166" fontId="12" fillId="3" borderId="7" xfId="0" applyNumberFormat="1" applyFont="1" applyFill="1" applyBorder="1" applyAlignment="1">
      <alignment horizontal="center" vertical="center" textRotation="90"/>
    </xf>
    <xf numFmtId="166" fontId="12" fillId="3" borderId="8" xfId="0" applyNumberFormat="1" applyFont="1" applyFill="1" applyBorder="1" applyAlignment="1">
      <alignment horizontal="center" vertical="center" textRotation="90"/>
    </xf>
    <xf numFmtId="166" fontId="12" fillId="3" borderId="9" xfId="0" applyNumberFormat="1" applyFont="1" applyFill="1" applyBorder="1" applyAlignment="1">
      <alignment horizontal="center" vertical="center"/>
    </xf>
    <xf numFmtId="166" fontId="12" fillId="3" borderId="7" xfId="0" applyNumberFormat="1" applyFont="1" applyFill="1" applyBorder="1" applyAlignment="1">
      <alignment horizontal="center" vertical="center" wrapText="1"/>
    </xf>
    <xf numFmtId="2" fontId="12" fillId="3" borderId="9" xfId="0" applyNumberFormat="1" applyFont="1" applyFill="1" applyBorder="1" applyAlignment="1">
      <alignment horizontal="center" vertical="center"/>
    </xf>
    <xf numFmtId="2" fontId="12" fillId="3" borderId="7" xfId="0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166" fontId="12" fillId="3" borderId="29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64" fontId="6" fillId="0" borderId="29" xfId="0" applyNumberFormat="1" applyFont="1" applyBorder="1" applyAlignment="1">
      <alignment horizontal="center" vertical="center" wrapText="1"/>
    </xf>
    <xf numFmtId="2" fontId="6" fillId="0" borderId="29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5" fontId="6" fillId="3" borderId="40" xfId="0" applyNumberFormat="1" applyFont="1" applyFill="1" applyBorder="1" applyAlignment="1">
      <alignment vertical="center"/>
    </xf>
    <xf numFmtId="165" fontId="6" fillId="3" borderId="3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6" xfId="0" applyBorder="1" applyAlignment="1">
      <alignment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vertical="center"/>
    </xf>
    <xf numFmtId="2" fontId="0" fillId="0" borderId="0" xfId="0" applyNumberFormat="1" applyAlignment="1">
      <alignment vertical="center"/>
    </xf>
    <xf numFmtId="2" fontId="0" fillId="0" borderId="0" xfId="0" applyNumberFormat="1" applyAlignment="1">
      <alignment vertical="center" wrapText="1"/>
    </xf>
    <xf numFmtId="0" fontId="0" fillId="0" borderId="17" xfId="0" applyBorder="1" applyAlignment="1">
      <alignment vertical="center"/>
    </xf>
    <xf numFmtId="0" fontId="6" fillId="0" borderId="0" xfId="0" applyFont="1" applyAlignment="1">
      <alignment vertical="center"/>
    </xf>
    <xf numFmtId="0" fontId="2" fillId="2" borderId="32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0" borderId="34" xfId="0" applyFont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34" xfId="2" applyFont="1" applyBorder="1" applyAlignment="1">
      <alignment vertical="center"/>
    </xf>
    <xf numFmtId="44" fontId="6" fillId="0" borderId="0" xfId="4" applyFont="1" applyBorder="1" applyAlignment="1" applyProtection="1">
      <alignment vertical="center"/>
    </xf>
    <xf numFmtId="44" fontId="6" fillId="0" borderId="0" xfId="4" applyFont="1" applyBorder="1" applyAlignment="1" applyProtection="1">
      <alignment vertical="center" wrapText="1"/>
    </xf>
    <xf numFmtId="44" fontId="6" fillId="0" borderId="23" xfId="4" applyFont="1" applyBorder="1" applyAlignment="1" applyProtection="1">
      <alignment vertical="center"/>
    </xf>
    <xf numFmtId="0" fontId="2" fillId="2" borderId="34" xfId="0" applyFont="1" applyFill="1" applyBorder="1" applyAlignment="1">
      <alignment horizontal="left" vertical="center"/>
    </xf>
    <xf numFmtId="0" fontId="6" fillId="0" borderId="34" xfId="0" applyFont="1" applyBorder="1" applyAlignment="1">
      <alignment vertical="center"/>
    </xf>
    <xf numFmtId="44" fontId="6" fillId="0" borderId="0" xfId="3" applyFont="1" applyBorder="1" applyAlignment="1" applyProtection="1">
      <alignment horizontal="center" vertical="center"/>
    </xf>
    <xf numFmtId="0" fontId="11" fillId="2" borderId="40" xfId="0" applyFont="1" applyFill="1" applyBorder="1" applyAlignment="1">
      <alignment vertical="center"/>
    </xf>
    <xf numFmtId="0" fontId="11" fillId="2" borderId="3" xfId="0" applyFont="1" applyFill="1" applyBorder="1" applyAlignment="1">
      <alignment vertical="center"/>
    </xf>
    <xf numFmtId="0" fontId="11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2" fontId="6" fillId="0" borderId="0" xfId="0" applyNumberFormat="1" applyFont="1"/>
    <xf numFmtId="2" fontId="6" fillId="0" borderId="0" xfId="0" applyNumberFormat="1" applyFont="1" applyAlignment="1">
      <alignment wrapText="1"/>
    </xf>
    <xf numFmtId="46" fontId="6" fillId="0" borderId="0" xfId="0" applyNumberFormat="1" applyFont="1" applyAlignment="1">
      <alignment horizontal="center"/>
    </xf>
    <xf numFmtId="167" fontId="6" fillId="0" borderId="0" xfId="0" applyNumberFormat="1" applyFont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2" fontId="6" fillId="4" borderId="42" xfId="0" applyNumberFormat="1" applyFont="1" applyFill="1" applyBorder="1" applyAlignment="1" applyProtection="1">
      <alignment vertical="center" wrapText="1"/>
      <protection locked="0"/>
    </xf>
    <xf numFmtId="3" fontId="6" fillId="4" borderId="29" xfId="0" applyNumberFormat="1" applyFont="1" applyFill="1" applyBorder="1" applyAlignment="1" applyProtection="1">
      <alignment vertical="center" wrapText="1"/>
      <protection locked="0"/>
    </xf>
    <xf numFmtId="3" fontId="6" fillId="4" borderId="42" xfId="0" applyNumberFormat="1" applyFont="1" applyFill="1" applyBorder="1" applyAlignment="1" applyProtection="1">
      <alignment vertical="center" wrapText="1"/>
      <protection locked="0"/>
    </xf>
    <xf numFmtId="0" fontId="7" fillId="0" borderId="52" xfId="0" applyFont="1" applyBorder="1" applyAlignment="1">
      <alignment vertical="center"/>
    </xf>
    <xf numFmtId="0" fontId="6" fillId="0" borderId="52" xfId="0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2" borderId="30" xfId="2" applyFont="1" applyFill="1" applyBorder="1" applyAlignment="1">
      <alignment horizontal="right" vertical="center"/>
    </xf>
    <xf numFmtId="166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0" fontId="7" fillId="2" borderId="0" xfId="2" applyFont="1" applyFill="1" applyAlignment="1">
      <alignment horizontal="left" vertical="center"/>
    </xf>
    <xf numFmtId="0" fontId="6" fillId="2" borderId="0" xfId="0" applyFont="1" applyFill="1" applyAlignment="1">
      <alignment vertical="center"/>
    </xf>
    <xf numFmtId="0" fontId="6" fillId="2" borderId="0" xfId="2" applyFont="1" applyFill="1" applyAlignment="1">
      <alignment horizontal="right" vertical="center"/>
    </xf>
    <xf numFmtId="168" fontId="20" fillId="2" borderId="0" xfId="0" applyNumberFormat="1" applyFont="1" applyFill="1" applyAlignment="1">
      <alignment vertical="center"/>
    </xf>
    <xf numFmtId="0" fontId="6" fillId="0" borderId="0" xfId="2" applyFont="1" applyAlignment="1">
      <alignment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9" fontId="23" fillId="2" borderId="0" xfId="0" applyNumberFormat="1" applyFont="1" applyFill="1" applyAlignment="1">
      <alignment horizontal="left" vertical="center"/>
    </xf>
    <xf numFmtId="166" fontId="6" fillId="2" borderId="0" xfId="0" applyNumberFormat="1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7" fillId="0" borderId="0" xfId="0" applyFont="1" applyAlignment="1">
      <alignment horizontal="right" vertical="center"/>
    </xf>
    <xf numFmtId="169" fontId="6" fillId="0" borderId="0" xfId="0" applyNumberFormat="1" applyFont="1" applyAlignment="1">
      <alignment horizontal="right" vertical="center"/>
    </xf>
    <xf numFmtId="3" fontId="6" fillId="0" borderId="0" xfId="0" applyNumberFormat="1" applyFont="1" applyAlignment="1">
      <alignment vertical="center"/>
    </xf>
    <xf numFmtId="169" fontId="6" fillId="0" borderId="0" xfId="0" applyNumberFormat="1" applyFont="1" applyAlignment="1">
      <alignment horizontal="right" vertical="center" indent="1"/>
    </xf>
    <xf numFmtId="0" fontId="6" fillId="0" borderId="0" xfId="0" applyFont="1" applyAlignment="1">
      <alignment horizontal="right" vertical="center" wrapText="1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168" fontId="3" fillId="4" borderId="0" xfId="0" applyNumberFormat="1" applyFont="1" applyFill="1" applyAlignment="1">
      <alignment vertical="center"/>
    </xf>
    <xf numFmtId="0" fontId="22" fillId="6" borderId="0" xfId="0" applyFont="1" applyFill="1" applyAlignment="1" applyProtection="1">
      <alignment vertical="center"/>
      <protection locked="0"/>
    </xf>
    <xf numFmtId="3" fontId="6" fillId="3" borderId="3" xfId="0" applyNumberFormat="1" applyFont="1" applyFill="1" applyBorder="1" applyAlignment="1">
      <alignment vertical="center"/>
    </xf>
    <xf numFmtId="3" fontId="6" fillId="3" borderId="3" xfId="0" applyNumberFormat="1" applyFont="1" applyFill="1" applyBorder="1" applyAlignment="1">
      <alignment vertical="center" wrapText="1"/>
    </xf>
    <xf numFmtId="3" fontId="6" fillId="3" borderId="41" xfId="0" applyNumberFormat="1" applyFont="1" applyFill="1" applyBorder="1" applyAlignment="1">
      <alignment vertical="center"/>
    </xf>
    <xf numFmtId="164" fontId="6" fillId="4" borderId="42" xfId="0" applyNumberFormat="1" applyFont="1" applyFill="1" applyBorder="1" applyAlignment="1" applyProtection="1">
      <alignment horizontal="center" vertical="center" wrapText="1"/>
      <protection locked="0"/>
    </xf>
    <xf numFmtId="170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70" fontId="6" fillId="4" borderId="50" xfId="0" applyNumberFormat="1" applyFont="1" applyFill="1" applyBorder="1" applyAlignment="1" applyProtection="1">
      <alignment horizontal="center" vertical="center" wrapText="1"/>
      <protection locked="0"/>
    </xf>
    <xf numFmtId="4" fontId="6" fillId="4" borderId="31" xfId="0" applyNumberFormat="1" applyFont="1" applyFill="1" applyBorder="1" applyAlignment="1" applyProtection="1">
      <alignment horizontal="right" vertical="center" wrapText="1"/>
      <protection locked="0"/>
    </xf>
    <xf numFmtId="4" fontId="6" fillId="4" borderId="51" xfId="0" applyNumberFormat="1" applyFont="1" applyFill="1" applyBorder="1" applyAlignment="1" applyProtection="1">
      <alignment horizontal="right" vertical="center"/>
      <protection locked="0"/>
    </xf>
    <xf numFmtId="4" fontId="6" fillId="4" borderId="31" xfId="0" applyNumberFormat="1" applyFont="1" applyFill="1" applyBorder="1" applyAlignment="1" applyProtection="1">
      <alignment horizontal="right" vertical="center"/>
      <protection locked="0"/>
    </xf>
    <xf numFmtId="0" fontId="6" fillId="0" borderId="34" xfId="0" applyFont="1" applyBorder="1" applyAlignment="1">
      <alignment horizontal="left" vertical="top" indent="1"/>
    </xf>
    <xf numFmtId="0" fontId="5" fillId="4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170" fontId="6" fillId="4" borderId="1" xfId="0" applyNumberFormat="1" applyFont="1" applyFill="1" applyBorder="1" applyAlignment="1">
      <alignment horizontal="center" vertical="center" wrapText="1"/>
    </xf>
    <xf numFmtId="164" fontId="6" fillId="4" borderId="29" xfId="0" applyNumberFormat="1" applyFont="1" applyFill="1" applyBorder="1" applyAlignment="1">
      <alignment horizontal="center" vertical="center" wrapText="1"/>
    </xf>
    <xf numFmtId="165" fontId="6" fillId="4" borderId="29" xfId="0" applyNumberFormat="1" applyFont="1" applyFill="1" applyBorder="1" applyAlignment="1">
      <alignment horizontal="center" vertical="center" wrapText="1"/>
    </xf>
    <xf numFmtId="166" fontId="6" fillId="4" borderId="29" xfId="0" applyNumberFormat="1" applyFont="1" applyFill="1" applyBorder="1" applyAlignment="1">
      <alignment horizontal="center" vertical="center" wrapText="1"/>
    </xf>
    <xf numFmtId="166" fontId="6" fillId="4" borderId="42" xfId="0" applyNumberFormat="1" applyFont="1" applyFill="1" applyBorder="1" applyAlignment="1">
      <alignment horizontal="center" vertical="center" wrapText="1"/>
    </xf>
    <xf numFmtId="2" fontId="6" fillId="4" borderId="42" xfId="0" applyNumberFormat="1" applyFont="1" applyFill="1" applyBorder="1" applyAlignment="1">
      <alignment vertical="center" wrapText="1"/>
    </xf>
    <xf numFmtId="2" fontId="6" fillId="4" borderId="29" xfId="0" applyNumberFormat="1" applyFont="1" applyFill="1" applyBorder="1" applyAlignment="1">
      <alignment horizontal="center" vertical="center" wrapText="1"/>
    </xf>
    <xf numFmtId="3" fontId="6" fillId="4" borderId="29" xfId="0" applyNumberFormat="1" applyFont="1" applyFill="1" applyBorder="1" applyAlignment="1">
      <alignment vertical="center" wrapText="1"/>
    </xf>
    <xf numFmtId="4" fontId="6" fillId="4" borderId="31" xfId="0" applyNumberFormat="1" applyFont="1" applyFill="1" applyBorder="1" applyAlignment="1">
      <alignment horizontal="right" vertical="center" wrapText="1"/>
    </xf>
    <xf numFmtId="164" fontId="6" fillId="4" borderId="42" xfId="0" applyNumberFormat="1" applyFont="1" applyFill="1" applyBorder="1" applyAlignment="1">
      <alignment horizontal="center" vertical="center" wrapText="1"/>
    </xf>
    <xf numFmtId="165" fontId="6" fillId="4" borderId="42" xfId="0" applyNumberFormat="1" applyFont="1" applyFill="1" applyBorder="1" applyAlignment="1">
      <alignment horizontal="center" vertical="center" wrapText="1"/>
    </xf>
    <xf numFmtId="2" fontId="6" fillId="4" borderId="42" xfId="0" applyNumberFormat="1" applyFont="1" applyFill="1" applyBorder="1" applyAlignment="1">
      <alignment horizontal="center" vertical="center" wrapText="1"/>
    </xf>
    <xf numFmtId="3" fontId="6" fillId="4" borderId="42" xfId="0" applyNumberFormat="1" applyFont="1" applyFill="1" applyBorder="1" applyAlignment="1">
      <alignment vertical="center" wrapText="1"/>
    </xf>
    <xf numFmtId="4" fontId="6" fillId="4" borderId="51" xfId="0" applyNumberFormat="1" applyFont="1" applyFill="1" applyBorder="1" applyAlignment="1">
      <alignment horizontal="right" vertical="center"/>
    </xf>
    <xf numFmtId="170" fontId="6" fillId="4" borderId="50" xfId="0" applyNumberFormat="1" applyFont="1" applyFill="1" applyBorder="1" applyAlignment="1">
      <alignment horizontal="center" vertical="center" wrapText="1"/>
    </xf>
    <xf numFmtId="4" fontId="6" fillId="4" borderId="31" xfId="0" applyNumberFormat="1" applyFont="1" applyFill="1" applyBorder="1" applyAlignment="1">
      <alignment horizontal="right" vertical="center"/>
    </xf>
    <xf numFmtId="0" fontId="22" fillId="6" borderId="0" xfId="0" applyFont="1" applyFill="1" applyAlignment="1">
      <alignment vertical="center"/>
    </xf>
    <xf numFmtId="0" fontId="31" fillId="0" borderId="0" xfId="0" applyFont="1" applyAlignment="1">
      <alignment horizontal="right" vertical="top"/>
    </xf>
    <xf numFmtId="0" fontId="6" fillId="0" borderId="0" xfId="0" applyFont="1" applyAlignment="1" applyProtection="1">
      <alignment vertical="center"/>
      <protection locked="0"/>
    </xf>
    <xf numFmtId="0" fontId="6" fillId="0" borderId="0" xfId="0" applyFont="1" applyAlignment="1">
      <alignment horizontal="right"/>
    </xf>
    <xf numFmtId="0" fontId="15" fillId="0" borderId="0" xfId="0" applyFont="1" applyAlignment="1">
      <alignment horizontal="center" vertical="top" wrapText="1"/>
    </xf>
    <xf numFmtId="0" fontId="15" fillId="0" borderId="23" xfId="0" applyFont="1" applyBorder="1" applyAlignment="1">
      <alignment horizontal="center" vertical="top" wrapText="1"/>
    </xf>
    <xf numFmtId="0" fontId="2" fillId="4" borderId="26" xfId="0" applyFont="1" applyFill="1" applyBorder="1" applyAlignment="1" applyProtection="1">
      <alignment horizontal="left" vertical="center"/>
      <protection locked="0"/>
    </xf>
    <xf numFmtId="0" fontId="2" fillId="4" borderId="27" xfId="0" applyFont="1" applyFill="1" applyBorder="1" applyAlignment="1" applyProtection="1">
      <alignment horizontal="left" vertical="center"/>
      <protection locked="0"/>
    </xf>
    <xf numFmtId="0" fontId="2" fillId="4" borderId="28" xfId="0" applyFont="1" applyFill="1" applyBorder="1" applyAlignment="1" applyProtection="1">
      <alignment horizontal="left" vertical="center"/>
      <protection locked="0"/>
    </xf>
    <xf numFmtId="0" fontId="2" fillId="4" borderId="35" xfId="0" applyFont="1" applyFill="1" applyBorder="1" applyAlignment="1" applyProtection="1">
      <alignment horizontal="left" vertical="center"/>
      <protection locked="0"/>
    </xf>
    <xf numFmtId="0" fontId="2" fillId="4" borderId="36" xfId="0" applyFont="1" applyFill="1" applyBorder="1" applyAlignment="1" applyProtection="1">
      <alignment horizontal="left" vertical="center"/>
      <protection locked="0"/>
    </xf>
    <xf numFmtId="0" fontId="2" fillId="4" borderId="37" xfId="0" applyFont="1" applyFill="1" applyBorder="1" applyAlignment="1" applyProtection="1">
      <alignment horizontal="left" vertical="center"/>
      <protection locked="0"/>
    </xf>
    <xf numFmtId="0" fontId="24" fillId="0" borderId="0" xfId="0" applyFont="1" applyAlignment="1">
      <alignment horizontal="left"/>
    </xf>
    <xf numFmtId="0" fontId="20" fillId="2" borderId="0" xfId="2" applyFont="1" applyFill="1" applyAlignment="1" applyProtection="1">
      <alignment horizontal="left" vertical="center"/>
      <protection locked="0"/>
    </xf>
    <xf numFmtId="0" fontId="12" fillId="0" borderId="34" xfId="0" applyFont="1" applyBorder="1" applyAlignment="1">
      <alignment horizontal="left" vertical="top" wrapText="1" indent="1"/>
    </xf>
    <xf numFmtId="0" fontId="12" fillId="0" borderId="0" xfId="0" applyFont="1" applyAlignment="1">
      <alignment horizontal="left" vertical="top" wrapText="1" indent="1"/>
    </xf>
    <xf numFmtId="0" fontId="18" fillId="2" borderId="19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15" fillId="0" borderId="23" xfId="0" applyFont="1" applyBorder="1" applyAlignment="1">
      <alignment horizontal="left" vertical="top" wrapText="1"/>
    </xf>
    <xf numFmtId="0" fontId="27" fillId="0" borderId="0" xfId="1" applyFont="1" applyFill="1" applyAlignment="1" applyProtection="1">
      <alignment horizontal="center" vertical="top" wrapText="1"/>
      <protection locked="0"/>
    </xf>
    <xf numFmtId="0" fontId="29" fillId="0" borderId="0" xfId="1" applyFont="1" applyFill="1" applyAlignment="1" applyProtection="1">
      <alignment horizontal="center" vertical="top" wrapText="1"/>
      <protection locked="0"/>
    </xf>
    <xf numFmtId="0" fontId="2" fillId="2" borderId="34" xfId="2" applyFont="1" applyFill="1" applyBorder="1" applyAlignment="1">
      <alignment horizontal="left" vertical="center"/>
    </xf>
    <xf numFmtId="0" fontId="2" fillId="2" borderId="0" xfId="2" applyFont="1" applyFill="1" applyAlignment="1">
      <alignment horizontal="left" vertical="center"/>
    </xf>
    <xf numFmtId="0" fontId="6" fillId="3" borderId="21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166" fontId="12" fillId="3" borderId="8" xfId="0" applyNumberFormat="1" applyFont="1" applyFill="1" applyBorder="1" applyAlignment="1">
      <alignment horizontal="center" vertical="center"/>
    </xf>
    <xf numFmtId="166" fontId="6" fillId="3" borderId="21" xfId="0" applyNumberFormat="1" applyFont="1" applyFill="1" applyBorder="1" applyAlignment="1">
      <alignment horizontal="center" vertical="center" wrapText="1"/>
    </xf>
    <xf numFmtId="166" fontId="6" fillId="3" borderId="22" xfId="0" applyNumberFormat="1" applyFont="1" applyFill="1" applyBorder="1" applyAlignment="1">
      <alignment horizontal="center" vertical="center" wrapText="1"/>
    </xf>
    <xf numFmtId="166" fontId="6" fillId="3" borderId="14" xfId="0" applyNumberFormat="1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168" fontId="20" fillId="2" borderId="0" xfId="0" applyNumberFormat="1" applyFont="1" applyFill="1" applyAlignment="1" applyProtection="1">
      <alignment horizontal="center" vertical="center"/>
      <protection locked="0"/>
    </xf>
    <xf numFmtId="168" fontId="20" fillId="2" borderId="23" xfId="0" applyNumberFormat="1" applyFont="1" applyFill="1" applyBorder="1" applyAlignment="1" applyProtection="1">
      <alignment horizontal="center" vertical="center"/>
      <protection locked="0"/>
    </xf>
    <xf numFmtId="0" fontId="20" fillId="2" borderId="30" xfId="0" applyFont="1" applyFill="1" applyBorder="1" applyAlignment="1" applyProtection="1">
      <alignment horizontal="left" vertical="center"/>
      <protection locked="0"/>
    </xf>
    <xf numFmtId="168" fontId="20" fillId="2" borderId="30" xfId="0" applyNumberFormat="1" applyFont="1" applyFill="1" applyBorder="1" applyAlignment="1" applyProtection="1">
      <alignment horizontal="center" vertical="center"/>
      <protection locked="0"/>
    </xf>
    <xf numFmtId="168" fontId="20" fillId="2" borderId="33" xfId="0" applyNumberFormat="1" applyFont="1" applyFill="1" applyBorder="1" applyAlignment="1" applyProtection="1">
      <alignment horizontal="center" vertical="center"/>
      <protection locked="0"/>
    </xf>
    <xf numFmtId="3" fontId="6" fillId="3" borderId="3" xfId="0" applyNumberFormat="1" applyFont="1" applyFill="1" applyBorder="1" applyAlignment="1">
      <alignment vertical="center"/>
    </xf>
    <xf numFmtId="3" fontId="6" fillId="3" borderId="3" xfId="0" applyNumberFormat="1" applyFont="1" applyFill="1" applyBorder="1" applyAlignment="1">
      <alignment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68" fontId="22" fillId="6" borderId="0" xfId="0" applyNumberFormat="1" applyFont="1" applyFill="1" applyAlignment="1" applyProtection="1">
      <alignment horizontal="center" vertical="center"/>
      <protection locked="0"/>
    </xf>
    <xf numFmtId="0" fontId="22" fillId="0" borderId="0" xfId="2" applyFont="1" applyAlignment="1" applyProtection="1">
      <alignment horizontal="left" vertical="center"/>
      <protection locked="0"/>
    </xf>
    <xf numFmtId="0" fontId="2" fillId="4" borderId="48" xfId="0" applyFont="1" applyFill="1" applyBorder="1" applyAlignment="1" applyProtection="1">
      <alignment horizontal="left" vertical="center"/>
      <protection locked="0"/>
    </xf>
    <xf numFmtId="0" fontId="2" fillId="4" borderId="49" xfId="0" applyFont="1" applyFill="1" applyBorder="1" applyAlignment="1" applyProtection="1">
      <alignment horizontal="left" vertical="center"/>
      <protection locked="0"/>
    </xf>
    <xf numFmtId="168" fontId="2" fillId="2" borderId="10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8" fontId="2" fillId="2" borderId="2" xfId="0" applyNumberFormat="1" applyFont="1" applyFill="1" applyBorder="1" applyAlignment="1">
      <alignment horizontal="center" vertical="center"/>
    </xf>
    <xf numFmtId="168" fontId="11" fillId="2" borderId="10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3" fontId="22" fillId="0" borderId="0" xfId="0" applyNumberFormat="1" applyFont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/>
    </xf>
    <xf numFmtId="168" fontId="6" fillId="0" borderId="0" xfId="0" applyNumberFormat="1" applyFont="1" applyAlignment="1">
      <alignment horizontal="left" vertical="center"/>
    </xf>
    <xf numFmtId="168" fontId="6" fillId="4" borderId="4" xfId="0" applyNumberFormat="1" applyFont="1" applyFill="1" applyBorder="1" applyAlignment="1" applyProtection="1">
      <alignment horizontal="center" vertical="center"/>
      <protection locked="0"/>
    </xf>
    <xf numFmtId="168" fontId="6" fillId="4" borderId="5" xfId="0" applyNumberFormat="1" applyFont="1" applyFill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>
      <alignment horizontal="left" vertical="center"/>
    </xf>
    <xf numFmtId="0" fontId="24" fillId="0" borderId="0" xfId="0" applyFont="1" applyAlignment="1" applyProtection="1">
      <alignment horizontal="left"/>
      <protection locked="0"/>
    </xf>
    <xf numFmtId="0" fontId="2" fillId="4" borderId="26" xfId="0" applyFont="1" applyFill="1" applyBorder="1" applyAlignment="1">
      <alignment horizontal="left" vertical="center"/>
    </xf>
    <xf numFmtId="0" fontId="2" fillId="4" borderId="27" xfId="0" applyFont="1" applyFill="1" applyBorder="1" applyAlignment="1">
      <alignment horizontal="left" vertical="center"/>
    </xf>
    <xf numFmtId="0" fontId="2" fillId="4" borderId="28" xfId="0" applyFont="1" applyFill="1" applyBorder="1" applyAlignment="1">
      <alignment horizontal="left" vertical="center"/>
    </xf>
    <xf numFmtId="0" fontId="2" fillId="4" borderId="48" xfId="0" applyFont="1" applyFill="1" applyBorder="1" applyAlignment="1">
      <alignment horizontal="left" vertical="center"/>
    </xf>
    <xf numFmtId="0" fontId="2" fillId="4" borderId="35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2" fillId="4" borderId="37" xfId="0" applyFont="1" applyFill="1" applyBorder="1" applyAlignment="1">
      <alignment horizontal="left" vertical="center"/>
    </xf>
    <xf numFmtId="0" fontId="2" fillId="4" borderId="49" xfId="0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27" fillId="0" borderId="0" xfId="1" applyFont="1" applyFill="1" applyAlignment="1" applyProtection="1">
      <alignment horizontal="center" vertical="center" wrapText="1"/>
      <protection locked="0"/>
    </xf>
    <xf numFmtId="3" fontId="22" fillId="0" borderId="0" xfId="0" applyNumberFormat="1" applyFont="1" applyAlignment="1">
      <alignment horizontal="left" vertical="center"/>
    </xf>
    <xf numFmtId="168" fontId="6" fillId="4" borderId="4" xfId="0" applyNumberFormat="1" applyFont="1" applyFill="1" applyBorder="1" applyAlignment="1">
      <alignment horizontal="center" vertical="center"/>
    </xf>
    <xf numFmtId="168" fontId="6" fillId="4" borderId="5" xfId="0" applyNumberFormat="1" applyFont="1" applyFill="1" applyBorder="1" applyAlignment="1">
      <alignment horizontal="center" vertical="center"/>
    </xf>
    <xf numFmtId="0" fontId="20" fillId="2" borderId="30" xfId="0" applyFont="1" applyFill="1" applyBorder="1" applyAlignment="1">
      <alignment horizontal="left" vertical="center"/>
    </xf>
    <xf numFmtId="168" fontId="20" fillId="2" borderId="30" xfId="0" applyNumberFormat="1" applyFont="1" applyFill="1" applyBorder="1" applyAlignment="1">
      <alignment horizontal="center" vertical="center"/>
    </xf>
    <xf numFmtId="168" fontId="20" fillId="2" borderId="33" xfId="0" applyNumberFormat="1" applyFont="1" applyFill="1" applyBorder="1" applyAlignment="1">
      <alignment horizontal="center" vertical="center"/>
    </xf>
    <xf numFmtId="0" fontId="31" fillId="0" borderId="0" xfId="0" applyFont="1" applyAlignment="1">
      <alignment horizontal="left" wrapText="1"/>
    </xf>
    <xf numFmtId="0" fontId="22" fillId="0" borderId="0" xfId="2" applyFont="1" applyAlignment="1">
      <alignment horizontal="left" vertical="center"/>
    </xf>
    <xf numFmtId="168" fontId="22" fillId="6" borderId="0" xfId="0" applyNumberFormat="1" applyFont="1" applyFill="1" applyAlignment="1">
      <alignment horizontal="center" vertical="center"/>
    </xf>
    <xf numFmtId="0" fontId="20" fillId="2" borderId="0" xfId="2" applyFont="1" applyFill="1" applyAlignment="1">
      <alignment horizontal="left" vertical="center"/>
    </xf>
    <xf numFmtId="168" fontId="20" fillId="2" borderId="0" xfId="0" applyNumberFormat="1" applyFont="1" applyFill="1" applyAlignment="1">
      <alignment horizontal="center" vertical="center"/>
    </xf>
    <xf numFmtId="168" fontId="20" fillId="2" borderId="23" xfId="0" applyNumberFormat="1" applyFont="1" applyFill="1" applyBorder="1" applyAlignment="1">
      <alignment horizontal="center" vertical="center"/>
    </xf>
  </cellXfs>
  <cellStyles count="5">
    <cellStyle name="Link" xfId="1" builtinId="8"/>
    <cellStyle name="Standard" xfId="0" builtinId="0"/>
    <cellStyle name="Standard 2" xfId="2" xr:uid="{00000000-0005-0000-0000-000002000000}"/>
    <cellStyle name="Währung" xfId="3" builtinId="4"/>
    <cellStyle name="Währung 2" xfId="4" xr:uid="{00000000-0005-0000-0000-000004000000}"/>
  </cellStyles>
  <dxfs count="29"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  <border>
        <left style="thin">
          <color auto="1"/>
        </left>
        <top style="thin">
          <color auto="1"/>
        </top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  <border>
        <left style="thin">
          <color auto="1"/>
        </left>
        <top style="thin">
          <color auto="1"/>
        </top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907676</xdr:colOff>
      <xdr:row>14</xdr:row>
      <xdr:rowOff>201706</xdr:rowOff>
    </xdr:from>
    <xdr:to>
      <xdr:col>1</xdr:col>
      <xdr:colOff>268941</xdr:colOff>
      <xdr:row>18</xdr:row>
      <xdr:rowOff>56029</xdr:rowOff>
    </xdr:to>
    <xdr:sp macro="" textlink="">
      <xdr:nvSpPr>
        <xdr:cNvPr id="2" name="Pfeil: nach unten 1">
          <a:extLst>
            <a:ext uri="{FF2B5EF4-FFF2-40B4-BE49-F238E27FC236}">
              <a16:creationId xmlns:a16="http://schemas.microsoft.com/office/drawing/2014/main" id="{BBD6255F-7984-41AA-9E48-D01B4003EEEF}"/>
            </a:ext>
          </a:extLst>
        </xdr:cNvPr>
        <xdr:cNvSpPr/>
      </xdr:nvSpPr>
      <xdr:spPr bwMode="auto">
        <a:xfrm>
          <a:off x="907676" y="4640356"/>
          <a:ext cx="332815" cy="1302123"/>
        </a:xfrm>
        <a:prstGeom prst="downArrow">
          <a:avLst/>
        </a:prstGeom>
        <a:solidFill>
          <a:srgbClr val="FF0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97"/>
  <sheetViews>
    <sheetView showGridLines="0" tabSelected="1" zoomScale="85" zoomScaleNormal="85" zoomScaleSheetLayoutView="90" zoomScalePageLayoutView="70" workbookViewId="0">
      <selection activeCell="E3" sqref="E3:G3"/>
    </sheetView>
  </sheetViews>
  <sheetFormatPr baseColWidth="10" defaultRowHeight="12.75" x14ac:dyDescent="0.2"/>
  <cols>
    <col min="1" max="1" width="14.5703125" customWidth="1"/>
    <col min="2" max="2" width="17.42578125" customWidth="1"/>
    <col min="3" max="3" width="6.7109375" customWidth="1"/>
    <col min="4" max="4" width="15.7109375" customWidth="1"/>
    <col min="5" max="5" width="13.7109375" style="13" customWidth="1"/>
    <col min="6" max="6" width="11.28515625" style="13" customWidth="1"/>
    <col min="7" max="7" width="8.42578125" style="13" customWidth="1"/>
    <col min="8" max="11" width="6.28515625" style="122" customWidth="1"/>
    <col min="12" max="14" width="3.7109375" style="123" customWidth="1"/>
    <col min="15" max="15" width="6.28515625" style="123" customWidth="1"/>
    <col min="16" max="16" width="3.7109375" style="123" customWidth="1"/>
    <col min="17" max="17" width="6.5703125" style="17" customWidth="1"/>
    <col min="18" max="18" width="6.28515625" style="17" customWidth="1"/>
    <col min="19" max="19" width="7.28515625" style="18" customWidth="1"/>
    <col min="20" max="20" width="7.28515625" style="17" customWidth="1"/>
    <col min="21" max="21" width="10.7109375" customWidth="1"/>
    <col min="22" max="22" width="8.5703125" customWidth="1"/>
    <col min="23" max="24" width="10.7109375" hidden="1" customWidth="1"/>
    <col min="25" max="25" width="8.5703125" hidden="1" customWidth="1"/>
    <col min="26" max="30" width="10.7109375" hidden="1" customWidth="1"/>
    <col min="31" max="33" width="11.42578125" hidden="1" customWidth="1"/>
  </cols>
  <sheetData>
    <row r="1" spans="1:34" ht="23.25" customHeight="1" x14ac:dyDescent="0.25">
      <c r="A1" s="196" t="s">
        <v>65</v>
      </c>
      <c r="B1" s="196"/>
      <c r="C1" s="8" t="s">
        <v>97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0"/>
      <c r="T1" s="9"/>
      <c r="U1" s="11"/>
      <c r="W1" s="12" t="s">
        <v>34</v>
      </c>
      <c r="AB1" s="13">
        <f>IF(AND(AB3=1,E3&lt;&gt;"",Q3&lt;&gt;""),1,IF(AND(AB3=2,E3&lt;&gt;"",Q3&lt;&gt;"",Q5&lt;&gt;""),1,0))</f>
        <v>0</v>
      </c>
      <c r="AD1" s="12" t="s">
        <v>45</v>
      </c>
      <c r="AG1" s="14">
        <v>14</v>
      </c>
    </row>
    <row r="2" spans="1:34" ht="4.5" customHeight="1" x14ac:dyDescent="0.25">
      <c r="B2" s="15"/>
      <c r="C2" s="16"/>
      <c r="D2" s="13"/>
      <c r="H2" s="13"/>
      <c r="I2" s="13"/>
      <c r="J2"/>
      <c r="K2"/>
      <c r="L2"/>
      <c r="M2"/>
      <c r="N2"/>
      <c r="O2"/>
      <c r="P2"/>
      <c r="U2" s="19"/>
      <c r="AB2" s="13"/>
    </row>
    <row r="3" spans="1:34" ht="18.75" customHeight="1" x14ac:dyDescent="0.2">
      <c r="A3" s="20" t="s">
        <v>66</v>
      </c>
      <c r="B3" s="21" t="s">
        <v>67</v>
      </c>
      <c r="C3" s="22"/>
      <c r="D3" s="23" t="s">
        <v>75</v>
      </c>
      <c r="E3" s="190"/>
      <c r="F3" s="191"/>
      <c r="G3" s="192"/>
      <c r="H3" s="24"/>
      <c r="I3" s="24"/>
      <c r="J3" s="24"/>
      <c r="K3" s="25"/>
      <c r="L3" s="24"/>
      <c r="M3" s="24"/>
      <c r="N3" s="24"/>
      <c r="O3" s="24"/>
      <c r="P3" s="23" t="s">
        <v>77</v>
      </c>
      <c r="Q3" s="190"/>
      <c r="R3" s="191"/>
      <c r="S3" s="191"/>
      <c r="T3" s="191"/>
      <c r="U3" s="236"/>
      <c r="W3" s="12" t="s">
        <v>35</v>
      </c>
      <c r="AB3" s="13">
        <f>IF(E5="",0,IF(E5="Unternehmer",1,2))</f>
        <v>0</v>
      </c>
      <c r="AD3" s="12" t="s">
        <v>44</v>
      </c>
      <c r="AG3" s="14">
        <v>28</v>
      </c>
    </row>
    <row r="4" spans="1:34" ht="4.5" customHeight="1" x14ac:dyDescent="0.2">
      <c r="A4" s="26"/>
      <c r="B4" s="27"/>
      <c r="C4" s="28"/>
      <c r="D4" s="29"/>
      <c r="E4" s="29"/>
      <c r="F4" s="29"/>
      <c r="G4" s="29"/>
      <c r="H4" s="29"/>
      <c r="I4" s="29"/>
      <c r="J4" s="12"/>
      <c r="K4"/>
      <c r="L4" s="30"/>
      <c r="M4" s="31"/>
      <c r="N4" s="31"/>
      <c r="O4" s="31"/>
      <c r="P4" s="31"/>
      <c r="U4" s="19"/>
      <c r="AB4" s="13"/>
    </row>
    <row r="5" spans="1:34" ht="18.75" customHeight="1" thickBot="1" x14ac:dyDescent="0.25">
      <c r="A5" s="32" t="s">
        <v>68</v>
      </c>
      <c r="B5" s="33" t="s">
        <v>69</v>
      </c>
      <c r="C5" s="34"/>
      <c r="D5" s="35" t="s">
        <v>76</v>
      </c>
      <c r="E5" s="193"/>
      <c r="F5" s="194"/>
      <c r="G5" s="195"/>
      <c r="H5" s="36"/>
      <c r="I5" s="36"/>
      <c r="J5" s="36"/>
      <c r="K5" s="37"/>
      <c r="L5" s="36"/>
      <c r="M5" s="36"/>
      <c r="N5" s="36"/>
      <c r="O5" s="38"/>
      <c r="P5" s="39" t="s">
        <v>78</v>
      </c>
      <c r="Q5" s="193"/>
      <c r="R5" s="194"/>
      <c r="S5" s="194"/>
      <c r="T5" s="194"/>
      <c r="U5" s="237"/>
      <c r="W5" s="12" t="s">
        <v>36</v>
      </c>
      <c r="AB5" s="13">
        <f>IF(AB3&lt;&gt;2,0,IF(Q5="Meinen Arbeitgeber",1,IF(Q5="Meine Einkommensteuererklärung",2,0)))</f>
        <v>0</v>
      </c>
      <c r="AD5" s="12" t="s">
        <v>50</v>
      </c>
      <c r="AG5" s="14">
        <v>20</v>
      </c>
    </row>
    <row r="6" spans="1:34" ht="4.5" customHeight="1" thickBot="1" x14ac:dyDescent="0.25">
      <c r="C6" s="40"/>
      <c r="D6" s="41"/>
      <c r="E6" s="41"/>
      <c r="F6" s="41"/>
      <c r="G6" s="41"/>
      <c r="H6" s="41"/>
      <c r="I6" s="41"/>
      <c r="J6" s="41"/>
      <c r="K6" s="42"/>
      <c r="L6" s="30"/>
      <c r="M6" s="43"/>
      <c r="N6" s="43"/>
      <c r="O6" s="43"/>
      <c r="P6" s="43"/>
      <c r="Q6" s="30"/>
      <c r="U6" s="44"/>
    </row>
    <row r="7" spans="1:34" s="50" customFormat="1" ht="18" customHeight="1" x14ac:dyDescent="0.2">
      <c r="A7" s="45" t="s">
        <v>70</v>
      </c>
      <c r="B7" s="46" t="s">
        <v>71</v>
      </c>
      <c r="C7" s="47" t="s">
        <v>39</v>
      </c>
      <c r="D7" s="48"/>
      <c r="E7" s="48"/>
      <c r="F7" s="48"/>
      <c r="G7" s="48"/>
      <c r="H7" s="48"/>
      <c r="I7" s="48"/>
      <c r="J7" s="48"/>
      <c r="K7" s="49"/>
      <c r="L7" s="213" t="s">
        <v>25</v>
      </c>
      <c r="M7" s="214"/>
      <c r="N7" s="214"/>
      <c r="O7" s="215"/>
      <c r="P7" s="213" t="s">
        <v>7</v>
      </c>
      <c r="Q7" s="214"/>
      <c r="R7" s="215"/>
      <c r="S7" s="213" t="s">
        <v>21</v>
      </c>
      <c r="T7" s="214"/>
      <c r="U7" s="215"/>
      <c r="AD7" s="12" t="s">
        <v>102</v>
      </c>
      <c r="AF7" s="165" t="s">
        <v>103</v>
      </c>
      <c r="AG7" s="164"/>
      <c r="AH7"/>
    </row>
    <row r="8" spans="1:34" s="50" customFormat="1" ht="26.25" customHeight="1" thickBot="1" x14ac:dyDescent="0.25">
      <c r="A8" s="51"/>
      <c r="B8" s="51"/>
      <c r="C8" s="219" t="s">
        <v>37</v>
      </c>
      <c r="D8" s="220"/>
      <c r="E8" s="220"/>
      <c r="F8" s="220"/>
      <c r="G8" s="52" t="s">
        <v>38</v>
      </c>
      <c r="H8" s="200" t="s">
        <v>73</v>
      </c>
      <c r="I8" s="200"/>
      <c r="J8" s="200"/>
      <c r="K8" s="53"/>
      <c r="L8" s="216"/>
      <c r="M8" s="217"/>
      <c r="N8" s="217"/>
      <c r="O8" s="218"/>
      <c r="P8" s="228"/>
      <c r="Q8" s="229"/>
      <c r="R8" s="230"/>
      <c r="S8" s="216"/>
      <c r="T8" s="217"/>
      <c r="U8" s="218"/>
    </row>
    <row r="9" spans="1:34" s="65" customFormat="1" ht="78" customHeight="1" thickBot="1" x14ac:dyDescent="0.25">
      <c r="A9" s="201" t="s">
        <v>72</v>
      </c>
      <c r="B9" s="202"/>
      <c r="C9" s="54" t="s">
        <v>99</v>
      </c>
      <c r="D9" s="55" t="s">
        <v>29</v>
      </c>
      <c r="E9" s="55" t="s">
        <v>0</v>
      </c>
      <c r="F9" s="56" t="s">
        <v>30</v>
      </c>
      <c r="G9" s="56" t="s">
        <v>32</v>
      </c>
      <c r="H9" s="57" t="s">
        <v>6</v>
      </c>
      <c r="I9" s="57" t="s">
        <v>3</v>
      </c>
      <c r="J9" s="58" t="s">
        <v>4</v>
      </c>
      <c r="K9" s="59" t="s">
        <v>92</v>
      </c>
      <c r="L9" s="210" t="s">
        <v>26</v>
      </c>
      <c r="M9" s="211"/>
      <c r="N9" s="212"/>
      <c r="O9" s="60" t="s">
        <v>93</v>
      </c>
      <c r="P9" s="61" t="s">
        <v>63</v>
      </c>
      <c r="Q9" s="62" t="s">
        <v>27</v>
      </c>
      <c r="R9" s="63" t="s">
        <v>28</v>
      </c>
      <c r="S9" s="207" t="s">
        <v>53</v>
      </c>
      <c r="T9" s="208"/>
      <c r="U9" s="64" t="s">
        <v>22</v>
      </c>
      <c r="W9" s="231" t="s">
        <v>43</v>
      </c>
      <c r="X9" s="233"/>
      <c r="Z9" s="231" t="s">
        <v>16</v>
      </c>
      <c r="AA9" s="232"/>
      <c r="AB9" s="232"/>
      <c r="AC9" s="233"/>
      <c r="AD9" s="50"/>
      <c r="AE9" s="66" t="s">
        <v>54</v>
      </c>
    </row>
    <row r="10" spans="1:34" s="50" customFormat="1" ht="50.1" customHeight="1" thickBot="1" x14ac:dyDescent="0.25">
      <c r="A10" s="203" t="s">
        <v>98</v>
      </c>
      <c r="B10" s="204"/>
      <c r="C10" s="67" t="s">
        <v>5</v>
      </c>
      <c r="D10" s="68" t="s">
        <v>11</v>
      </c>
      <c r="E10" s="68" t="s">
        <v>10</v>
      </c>
      <c r="F10" s="69" t="s">
        <v>31</v>
      </c>
      <c r="G10" s="69" t="s">
        <v>33</v>
      </c>
      <c r="H10" s="209" t="s">
        <v>8</v>
      </c>
      <c r="I10" s="209"/>
      <c r="J10" s="70" t="s">
        <v>9</v>
      </c>
      <c r="K10" s="71" t="s">
        <v>2</v>
      </c>
      <c r="L10" s="72" t="s">
        <v>12</v>
      </c>
      <c r="M10" s="73" t="s">
        <v>14</v>
      </c>
      <c r="N10" s="73" t="s">
        <v>13</v>
      </c>
      <c r="O10" s="74" t="s">
        <v>2</v>
      </c>
      <c r="P10" s="75" t="s">
        <v>64</v>
      </c>
      <c r="Q10" s="70" t="s">
        <v>2</v>
      </c>
      <c r="R10" s="76" t="s">
        <v>2</v>
      </c>
      <c r="S10" s="77" t="s">
        <v>23</v>
      </c>
      <c r="T10" s="78" t="s">
        <v>24</v>
      </c>
      <c r="U10" s="76" t="s">
        <v>2</v>
      </c>
      <c r="W10" s="79" t="s">
        <v>17</v>
      </c>
      <c r="X10" s="79" t="s">
        <v>42</v>
      </c>
      <c r="Z10" s="80" t="s">
        <v>18</v>
      </c>
      <c r="AA10" s="80" t="s">
        <v>19</v>
      </c>
      <c r="AB10" s="80" t="s">
        <v>20</v>
      </c>
      <c r="AC10" s="80" t="s">
        <v>15</v>
      </c>
      <c r="AE10" s="79"/>
    </row>
    <row r="11" spans="1:34" s="81" customFormat="1" ht="30" customHeight="1" thickBot="1" x14ac:dyDescent="0.25">
      <c r="A11" s="188" t="str">
        <f>IF(AE11=1,$AF$7,"")</f>
        <v/>
      </c>
      <c r="B11" s="189"/>
      <c r="C11" s="158"/>
      <c r="D11" s="1"/>
      <c r="E11" s="5"/>
      <c r="F11" s="5"/>
      <c r="G11" s="5"/>
      <c r="H11" s="4"/>
      <c r="I11" s="4"/>
      <c r="J11" s="82" t="str">
        <f t="shared" ref="J11:J35" si="0">IF(AND(X11=1,H11&lt;&gt;"",I11&lt;&gt;"",I11-H11&lt;TIME(23,59,59)),(I11-H11),"")</f>
        <v/>
      </c>
      <c r="K11" s="83" t="str">
        <f>IF(OR(AND(X11=1,J11&gt;TIME(8,,),J11&lt;&gt;""),AND(X11=2,G11&lt;&gt;"")),$AG$1,IF(AND(X11=2,G11=""),$AG$3,""))</f>
        <v/>
      </c>
      <c r="L11" s="3"/>
      <c r="M11" s="4"/>
      <c r="N11" s="4"/>
      <c r="O11" s="83" t="str">
        <f>IF($AB$3&lt;&gt;2,"",IF(K11="","",IF(K11&lt;AC11,0,K11-AC11)))</f>
        <v/>
      </c>
      <c r="P11" s="4"/>
      <c r="Q11" s="124"/>
      <c r="R11" s="83" t="str">
        <f>IF($AB$5=1,IF(P11&lt;&gt;"",$AG$5,""),"")</f>
        <v/>
      </c>
      <c r="S11" s="6"/>
      <c r="T11" s="125"/>
      <c r="U11" s="160"/>
      <c r="W11" s="65">
        <f>IF(OR(C11="",D11="",E11="",F11=""),0,1)</f>
        <v>0</v>
      </c>
      <c r="X11" s="65">
        <f>IF(F11="eintägigen",1,IF(F11="mehrtägigen",2,0))</f>
        <v>0</v>
      </c>
      <c r="Z11" s="65">
        <f t="shared" ref="Z11:Z18" si="1">IF(L11="ja",$AG$3*0.2,0)</f>
        <v>0</v>
      </c>
      <c r="AA11" s="65">
        <f t="shared" ref="AA11:AB18" si="2">IF(M11="ja",$AG$3*0.4,0)</f>
        <v>0</v>
      </c>
      <c r="AB11" s="65">
        <f t="shared" si="2"/>
        <v>0</v>
      </c>
      <c r="AC11" s="65">
        <f>SUM(Z11:AB11)</f>
        <v>0</v>
      </c>
      <c r="AD11" s="65"/>
      <c r="AE11" s="65">
        <f>IF(IFERROR(J11,1)=1,1,IF(DAY(I11)&lt;&gt;DAY(H11),1,0))</f>
        <v>0</v>
      </c>
    </row>
    <row r="12" spans="1:34" s="81" customFormat="1" ht="30" customHeight="1" thickBot="1" x14ac:dyDescent="0.25">
      <c r="A12" s="188" t="str">
        <f t="shared" ref="A12:A35" si="3">IF(AE12=1,$AF$7,"")</f>
        <v/>
      </c>
      <c r="B12" s="189"/>
      <c r="C12" s="158"/>
      <c r="D12" s="157"/>
      <c r="E12" s="2"/>
      <c r="F12" s="2"/>
      <c r="G12" s="2"/>
      <c r="H12" s="3"/>
      <c r="I12" s="3"/>
      <c r="J12" s="82" t="str">
        <f t="shared" si="0"/>
        <v/>
      </c>
      <c r="K12" s="83" t="str">
        <f t="shared" ref="K12:K35" si="4">IF(OR(AND(X12=1,J12&gt;TIME(8,,),J12&lt;&gt;""),AND(X12=2,G12&lt;&gt;"")),$AG$1,IF(AND(X12=2,G12=""),$AG$3,""))</f>
        <v/>
      </c>
      <c r="L12" s="3"/>
      <c r="M12" s="3"/>
      <c r="N12" s="3"/>
      <c r="O12" s="83" t="str">
        <f t="shared" ref="O12:O35" si="5">IF($AB$3&lt;&gt;2,"",IF(K12="","",IF(K12&lt;AC12,0,K12-AC12)))</f>
        <v/>
      </c>
      <c r="P12" s="3"/>
      <c r="Q12" s="124"/>
      <c r="R12" s="83" t="str">
        <f t="shared" ref="R12:R35" si="6">IF($AB$5=1,IF(P12&lt;&gt;"",$AG$5,""),"")</f>
        <v/>
      </c>
      <c r="S12" s="7"/>
      <c r="T12" s="126"/>
      <c r="U12" s="161"/>
      <c r="W12" s="65">
        <f t="shared" ref="W12:W35" si="7">IF(OR(C12="",D12="",E12="",F12=""),0,1)</f>
        <v>0</v>
      </c>
      <c r="X12" s="65">
        <f t="shared" ref="X12:X35" si="8">IF(F12="eintägigen",1,IF(F12="mehrtägigen",2,0))</f>
        <v>0</v>
      </c>
      <c r="Z12" s="65">
        <f t="shared" si="1"/>
        <v>0</v>
      </c>
      <c r="AA12" s="65">
        <f t="shared" si="2"/>
        <v>0</v>
      </c>
      <c r="AB12" s="65">
        <f t="shared" si="2"/>
        <v>0</v>
      </c>
      <c r="AC12" s="65">
        <f t="shared" ref="AC12:AC35" si="9">SUM(Z12:AB12)</f>
        <v>0</v>
      </c>
      <c r="AD12" s="65"/>
      <c r="AE12" s="65">
        <f t="shared" ref="AE12:AE35" si="10">IF(IFERROR(J12,1)=1,1,IF(DAY(I12)&lt;&gt;DAY(H12),1,0))</f>
        <v>0</v>
      </c>
    </row>
    <row r="13" spans="1:34" s="81" customFormat="1" ht="30" customHeight="1" thickBot="1" x14ac:dyDescent="0.25">
      <c r="A13" s="188" t="str">
        <f t="shared" si="3"/>
        <v/>
      </c>
      <c r="B13" s="189"/>
      <c r="C13" s="159"/>
      <c r="D13" s="157"/>
      <c r="E13" s="2"/>
      <c r="F13" s="5"/>
      <c r="G13" s="5"/>
      <c r="H13" s="4"/>
      <c r="I13" s="4"/>
      <c r="J13" s="82" t="str">
        <f t="shared" si="0"/>
        <v/>
      </c>
      <c r="K13" s="83" t="str">
        <f t="shared" si="4"/>
        <v/>
      </c>
      <c r="L13" s="4"/>
      <c r="M13" s="4"/>
      <c r="N13" s="4"/>
      <c r="O13" s="83" t="str">
        <f t="shared" si="5"/>
        <v/>
      </c>
      <c r="P13" s="4"/>
      <c r="Q13" s="124"/>
      <c r="R13" s="83" t="str">
        <f t="shared" si="6"/>
        <v/>
      </c>
      <c r="S13" s="7"/>
      <c r="T13" s="125"/>
      <c r="U13" s="162"/>
      <c r="W13" s="65">
        <f t="shared" si="7"/>
        <v>0</v>
      </c>
      <c r="X13" s="65">
        <f t="shared" si="8"/>
        <v>0</v>
      </c>
      <c r="Z13" s="65">
        <f t="shared" si="1"/>
        <v>0</v>
      </c>
      <c r="AA13" s="65">
        <f t="shared" si="2"/>
        <v>0</v>
      </c>
      <c r="AB13" s="65">
        <f t="shared" si="2"/>
        <v>0</v>
      </c>
      <c r="AC13" s="65">
        <f t="shared" si="9"/>
        <v>0</v>
      </c>
      <c r="AD13" s="65"/>
      <c r="AE13" s="65">
        <f t="shared" si="10"/>
        <v>0</v>
      </c>
    </row>
    <row r="14" spans="1:34" s="81" customFormat="1" ht="30" customHeight="1" thickBot="1" x14ac:dyDescent="0.25">
      <c r="A14" s="188" t="str">
        <f t="shared" si="3"/>
        <v/>
      </c>
      <c r="B14" s="189"/>
      <c r="C14" s="159"/>
      <c r="D14" s="1"/>
      <c r="E14" s="5"/>
      <c r="F14" s="5"/>
      <c r="G14" s="5"/>
      <c r="H14" s="4"/>
      <c r="I14" s="4"/>
      <c r="J14" s="82" t="str">
        <f>IF(AND(X14=1,H14&lt;&gt;"",I14&lt;&gt;"",I14-H14&lt;TIME(23,59,)),(I14-H14),"")</f>
        <v/>
      </c>
      <c r="K14" s="83" t="str">
        <f t="shared" si="4"/>
        <v/>
      </c>
      <c r="L14" s="3"/>
      <c r="M14" s="3"/>
      <c r="N14" s="3"/>
      <c r="O14" s="83" t="str">
        <f t="shared" si="5"/>
        <v/>
      </c>
      <c r="P14" s="3"/>
      <c r="Q14" s="124"/>
      <c r="R14" s="83" t="str">
        <f t="shared" si="6"/>
        <v/>
      </c>
      <c r="S14" s="6"/>
      <c r="T14" s="125"/>
      <c r="U14" s="161"/>
      <c r="W14" s="65">
        <f t="shared" si="7"/>
        <v>0</v>
      </c>
      <c r="X14" s="65">
        <f t="shared" si="8"/>
        <v>0</v>
      </c>
      <c r="Z14" s="65">
        <f t="shared" si="1"/>
        <v>0</v>
      </c>
      <c r="AA14" s="65">
        <f t="shared" si="2"/>
        <v>0</v>
      </c>
      <c r="AB14" s="65">
        <f t="shared" si="2"/>
        <v>0</v>
      </c>
      <c r="AC14" s="65">
        <f t="shared" si="9"/>
        <v>0</v>
      </c>
      <c r="AD14" s="65"/>
      <c r="AE14" s="65">
        <f t="shared" si="10"/>
        <v>0</v>
      </c>
    </row>
    <row r="15" spans="1:34" s="81" customFormat="1" ht="30" customHeight="1" thickBot="1" x14ac:dyDescent="0.25">
      <c r="A15" s="188" t="str">
        <f t="shared" si="3"/>
        <v/>
      </c>
      <c r="B15" s="189"/>
      <c r="C15" s="158"/>
      <c r="D15" s="1"/>
      <c r="E15" s="2"/>
      <c r="F15" s="5"/>
      <c r="G15" s="2"/>
      <c r="H15" s="4"/>
      <c r="I15" s="4"/>
      <c r="J15" s="82" t="str">
        <f t="shared" si="0"/>
        <v/>
      </c>
      <c r="K15" s="83" t="str">
        <f t="shared" si="4"/>
        <v/>
      </c>
      <c r="L15" s="3"/>
      <c r="M15" s="3"/>
      <c r="N15" s="3"/>
      <c r="O15" s="83" t="str">
        <f t="shared" si="5"/>
        <v/>
      </c>
      <c r="P15" s="4"/>
      <c r="Q15" s="124"/>
      <c r="R15" s="83" t="str">
        <f t="shared" si="6"/>
        <v/>
      </c>
      <c r="S15" s="6"/>
      <c r="T15" s="125"/>
      <c r="U15" s="162"/>
      <c r="W15" s="65">
        <f t="shared" si="7"/>
        <v>0</v>
      </c>
      <c r="X15" s="65">
        <f t="shared" si="8"/>
        <v>0</v>
      </c>
      <c r="Z15" s="65">
        <f t="shared" si="1"/>
        <v>0</v>
      </c>
      <c r="AA15" s="65">
        <f t="shared" si="2"/>
        <v>0</v>
      </c>
      <c r="AB15" s="65">
        <f t="shared" si="2"/>
        <v>0</v>
      </c>
      <c r="AC15" s="65">
        <f t="shared" si="9"/>
        <v>0</v>
      </c>
      <c r="AD15" s="65"/>
      <c r="AE15" s="65">
        <f t="shared" si="10"/>
        <v>0</v>
      </c>
    </row>
    <row r="16" spans="1:34" s="81" customFormat="1" ht="30" customHeight="1" thickBot="1" x14ac:dyDescent="0.25">
      <c r="A16" s="188" t="str">
        <f t="shared" si="3"/>
        <v/>
      </c>
      <c r="B16" s="189"/>
      <c r="C16" s="158"/>
      <c r="D16" s="1"/>
      <c r="E16" s="2"/>
      <c r="F16" s="5"/>
      <c r="G16" s="5"/>
      <c r="H16" s="3"/>
      <c r="I16" s="3"/>
      <c r="J16" s="82" t="str">
        <f t="shared" si="0"/>
        <v/>
      </c>
      <c r="K16" s="83" t="str">
        <f t="shared" si="4"/>
        <v/>
      </c>
      <c r="L16" s="4"/>
      <c r="M16" s="4"/>
      <c r="N16" s="4"/>
      <c r="O16" s="83" t="str">
        <f t="shared" si="5"/>
        <v/>
      </c>
      <c r="P16" s="3"/>
      <c r="Q16" s="124"/>
      <c r="R16" s="83" t="str">
        <f t="shared" si="6"/>
        <v/>
      </c>
      <c r="S16" s="7"/>
      <c r="T16" s="126"/>
      <c r="U16" s="161"/>
      <c r="W16" s="65">
        <f t="shared" si="7"/>
        <v>0</v>
      </c>
      <c r="X16" s="65">
        <f t="shared" si="8"/>
        <v>0</v>
      </c>
      <c r="Z16" s="65">
        <f t="shared" si="1"/>
        <v>0</v>
      </c>
      <c r="AA16" s="65">
        <f t="shared" si="2"/>
        <v>0</v>
      </c>
      <c r="AB16" s="65">
        <f t="shared" si="2"/>
        <v>0</v>
      </c>
      <c r="AC16" s="65">
        <f t="shared" si="9"/>
        <v>0</v>
      </c>
      <c r="AD16" s="65"/>
      <c r="AE16" s="65">
        <f t="shared" si="10"/>
        <v>0</v>
      </c>
    </row>
    <row r="17" spans="1:31" s="81" customFormat="1" ht="30" customHeight="1" thickBot="1" x14ac:dyDescent="0.25">
      <c r="A17" s="188" t="str">
        <f t="shared" si="3"/>
        <v/>
      </c>
      <c r="B17" s="189"/>
      <c r="C17" s="158"/>
      <c r="D17" s="1"/>
      <c r="E17" s="2"/>
      <c r="F17" s="5"/>
      <c r="G17" s="2"/>
      <c r="H17" s="4"/>
      <c r="I17" s="4"/>
      <c r="J17" s="82" t="str">
        <f t="shared" si="0"/>
        <v/>
      </c>
      <c r="K17" s="83" t="str">
        <f t="shared" si="4"/>
        <v/>
      </c>
      <c r="L17" s="4"/>
      <c r="M17" s="4"/>
      <c r="N17" s="3"/>
      <c r="O17" s="83" t="str">
        <f t="shared" si="5"/>
        <v/>
      </c>
      <c r="P17" s="3"/>
      <c r="Q17" s="124"/>
      <c r="R17" s="83" t="str">
        <f t="shared" si="6"/>
        <v/>
      </c>
      <c r="S17" s="6"/>
      <c r="T17" s="125"/>
      <c r="U17" s="162"/>
      <c r="W17" s="65">
        <f t="shared" si="7"/>
        <v>0</v>
      </c>
      <c r="X17" s="65">
        <f t="shared" si="8"/>
        <v>0</v>
      </c>
      <c r="Z17" s="65">
        <f t="shared" si="1"/>
        <v>0</v>
      </c>
      <c r="AA17" s="65">
        <f t="shared" si="2"/>
        <v>0</v>
      </c>
      <c r="AB17" s="65">
        <f t="shared" si="2"/>
        <v>0</v>
      </c>
      <c r="AC17" s="65">
        <f t="shared" si="9"/>
        <v>0</v>
      </c>
      <c r="AD17" s="65"/>
      <c r="AE17" s="65">
        <f t="shared" si="10"/>
        <v>0</v>
      </c>
    </row>
    <row r="18" spans="1:31" s="81" customFormat="1" ht="30" customHeight="1" thickBot="1" x14ac:dyDescent="0.25">
      <c r="A18" s="188" t="str">
        <f t="shared" si="3"/>
        <v/>
      </c>
      <c r="B18" s="189"/>
      <c r="C18" s="158"/>
      <c r="D18" s="1"/>
      <c r="E18" s="2"/>
      <c r="F18" s="5"/>
      <c r="G18" s="2"/>
      <c r="H18" s="3"/>
      <c r="I18" s="3"/>
      <c r="J18" s="82" t="str">
        <f t="shared" si="0"/>
        <v/>
      </c>
      <c r="K18" s="83" t="str">
        <f t="shared" si="4"/>
        <v/>
      </c>
      <c r="L18" s="4"/>
      <c r="M18" s="4"/>
      <c r="N18" s="4"/>
      <c r="O18" s="83" t="str">
        <f t="shared" si="5"/>
        <v/>
      </c>
      <c r="P18" s="3"/>
      <c r="Q18" s="124"/>
      <c r="R18" s="83" t="str">
        <f t="shared" si="6"/>
        <v/>
      </c>
      <c r="S18" s="7"/>
      <c r="T18" s="126"/>
      <c r="U18" s="162"/>
      <c r="W18" s="65">
        <f t="shared" si="7"/>
        <v>0</v>
      </c>
      <c r="X18" s="65">
        <f t="shared" si="8"/>
        <v>0</v>
      </c>
      <c r="Z18" s="65">
        <f t="shared" si="1"/>
        <v>0</v>
      </c>
      <c r="AA18" s="65">
        <f t="shared" si="2"/>
        <v>0</v>
      </c>
      <c r="AB18" s="65">
        <f t="shared" si="2"/>
        <v>0</v>
      </c>
      <c r="AC18" s="65">
        <f t="shared" si="9"/>
        <v>0</v>
      </c>
      <c r="AD18" s="65"/>
      <c r="AE18" s="65">
        <f t="shared" si="10"/>
        <v>0</v>
      </c>
    </row>
    <row r="19" spans="1:31" s="81" customFormat="1" ht="30" customHeight="1" thickBot="1" x14ac:dyDescent="0.25">
      <c r="A19" s="188" t="str">
        <f t="shared" si="3"/>
        <v/>
      </c>
      <c r="B19" s="189"/>
      <c r="C19" s="158"/>
      <c r="D19" s="1"/>
      <c r="E19" s="2"/>
      <c r="F19" s="5"/>
      <c r="G19" s="2"/>
      <c r="H19" s="4"/>
      <c r="I19" s="4"/>
      <c r="J19" s="82" t="str">
        <f t="shared" si="0"/>
        <v/>
      </c>
      <c r="K19" s="83" t="str">
        <f t="shared" si="4"/>
        <v/>
      </c>
      <c r="L19" s="4"/>
      <c r="M19" s="4"/>
      <c r="N19" s="3"/>
      <c r="O19" s="83" t="str">
        <f t="shared" si="5"/>
        <v/>
      </c>
      <c r="P19" s="4"/>
      <c r="Q19" s="124"/>
      <c r="R19" s="83" t="str">
        <f t="shared" si="6"/>
        <v/>
      </c>
      <c r="S19" s="6"/>
      <c r="T19" s="125"/>
      <c r="U19" s="162"/>
      <c r="W19" s="65">
        <f t="shared" ref="W19:W27" si="11">IF(OR(C19="",D19="",E19="",F19=""),0,1)</f>
        <v>0</v>
      </c>
      <c r="X19" s="65">
        <f t="shared" ref="X19:X27" si="12">IF(F19="eintägigen",1,IF(F19="mehrtägigen",2,0))</f>
        <v>0</v>
      </c>
      <c r="Z19" s="65">
        <f t="shared" ref="Z19:Z27" si="13">IF(L19="ja",$AG$3*0.2,0)</f>
        <v>0</v>
      </c>
      <c r="AA19" s="65">
        <f t="shared" ref="AA19:AA27" si="14">IF(M19="ja",$AG$3*0.4,0)</f>
        <v>0</v>
      </c>
      <c r="AB19" s="65">
        <f t="shared" ref="AB19:AB27" si="15">IF(N19="ja",$AG$3*0.4,0)</f>
        <v>0</v>
      </c>
      <c r="AC19" s="65">
        <f t="shared" ref="AC19:AC27" si="16">SUM(Z19:AB19)</f>
        <v>0</v>
      </c>
      <c r="AD19" s="65"/>
      <c r="AE19" s="65">
        <f t="shared" si="10"/>
        <v>0</v>
      </c>
    </row>
    <row r="20" spans="1:31" s="81" customFormat="1" ht="30" customHeight="1" thickBot="1" x14ac:dyDescent="0.25">
      <c r="A20" s="188" t="str">
        <f t="shared" si="3"/>
        <v/>
      </c>
      <c r="B20" s="189"/>
      <c r="C20" s="159"/>
      <c r="D20" s="1"/>
      <c r="E20" s="5"/>
      <c r="F20" s="5"/>
      <c r="G20" s="2"/>
      <c r="H20" s="4"/>
      <c r="I20" s="4"/>
      <c r="J20" s="82" t="str">
        <f t="shared" si="0"/>
        <v/>
      </c>
      <c r="K20" s="83" t="str">
        <f t="shared" si="4"/>
        <v/>
      </c>
      <c r="L20" s="4"/>
      <c r="M20" s="4"/>
      <c r="N20" s="4"/>
      <c r="O20" s="83" t="str">
        <f t="shared" si="5"/>
        <v/>
      </c>
      <c r="P20" s="3"/>
      <c r="Q20" s="124"/>
      <c r="R20" s="83" t="str">
        <f t="shared" si="6"/>
        <v/>
      </c>
      <c r="S20" s="7"/>
      <c r="T20" s="126"/>
      <c r="U20" s="162"/>
      <c r="W20" s="65">
        <f t="shared" si="11"/>
        <v>0</v>
      </c>
      <c r="X20" s="65">
        <f t="shared" si="12"/>
        <v>0</v>
      </c>
      <c r="Z20" s="65">
        <f t="shared" si="13"/>
        <v>0</v>
      </c>
      <c r="AA20" s="65">
        <f t="shared" si="14"/>
        <v>0</v>
      </c>
      <c r="AB20" s="65">
        <f t="shared" si="15"/>
        <v>0</v>
      </c>
      <c r="AC20" s="65">
        <f t="shared" si="16"/>
        <v>0</v>
      </c>
      <c r="AD20" s="65"/>
      <c r="AE20" s="65">
        <f t="shared" si="10"/>
        <v>0</v>
      </c>
    </row>
    <row r="21" spans="1:31" s="81" customFormat="1" ht="30" customHeight="1" thickBot="1" x14ac:dyDescent="0.25">
      <c r="A21" s="188" t="str">
        <f t="shared" si="3"/>
        <v/>
      </c>
      <c r="B21" s="189"/>
      <c r="C21" s="159"/>
      <c r="D21" s="1"/>
      <c r="E21" s="5"/>
      <c r="F21" s="5"/>
      <c r="G21" s="5"/>
      <c r="H21" s="4"/>
      <c r="I21" s="4"/>
      <c r="J21" s="82" t="str">
        <f t="shared" si="0"/>
        <v/>
      </c>
      <c r="K21" s="83" t="str">
        <f t="shared" si="4"/>
        <v/>
      </c>
      <c r="L21" s="4"/>
      <c r="M21" s="4"/>
      <c r="N21" s="4"/>
      <c r="O21" s="83" t="str">
        <f t="shared" si="5"/>
        <v/>
      </c>
      <c r="P21" s="4"/>
      <c r="Q21" s="124"/>
      <c r="R21" s="83" t="str">
        <f t="shared" si="6"/>
        <v/>
      </c>
      <c r="S21" s="6"/>
      <c r="T21" s="125"/>
      <c r="U21" s="162"/>
      <c r="W21" s="65">
        <f t="shared" si="11"/>
        <v>0</v>
      </c>
      <c r="X21" s="65">
        <f t="shared" si="12"/>
        <v>0</v>
      </c>
      <c r="Z21" s="65">
        <f t="shared" si="13"/>
        <v>0</v>
      </c>
      <c r="AA21" s="65">
        <f t="shared" si="14"/>
        <v>0</v>
      </c>
      <c r="AB21" s="65">
        <f t="shared" si="15"/>
        <v>0</v>
      </c>
      <c r="AC21" s="65">
        <f t="shared" si="16"/>
        <v>0</v>
      </c>
      <c r="AD21" s="65"/>
      <c r="AE21" s="65">
        <f t="shared" si="10"/>
        <v>0</v>
      </c>
    </row>
    <row r="22" spans="1:31" s="81" customFormat="1" ht="30" customHeight="1" thickBot="1" x14ac:dyDescent="0.25">
      <c r="A22" s="188" t="str">
        <f t="shared" si="3"/>
        <v/>
      </c>
      <c r="B22" s="189"/>
      <c r="C22" s="159"/>
      <c r="D22" s="1"/>
      <c r="E22" s="5"/>
      <c r="F22" s="5"/>
      <c r="G22" s="2"/>
      <c r="H22" s="4"/>
      <c r="I22" s="4"/>
      <c r="J22" s="82" t="str">
        <f t="shared" si="0"/>
        <v/>
      </c>
      <c r="K22" s="83" t="str">
        <f t="shared" si="4"/>
        <v/>
      </c>
      <c r="L22" s="3"/>
      <c r="M22" s="3"/>
      <c r="N22" s="3"/>
      <c r="O22" s="83" t="str">
        <f t="shared" si="5"/>
        <v/>
      </c>
      <c r="P22" s="3"/>
      <c r="Q22" s="124"/>
      <c r="R22" s="83" t="str">
        <f t="shared" si="6"/>
        <v/>
      </c>
      <c r="S22" s="7"/>
      <c r="T22" s="126"/>
      <c r="U22" s="162"/>
      <c r="W22" s="65">
        <f t="shared" si="11"/>
        <v>0</v>
      </c>
      <c r="X22" s="65">
        <f t="shared" si="12"/>
        <v>0</v>
      </c>
      <c r="Z22" s="65">
        <f t="shared" si="13"/>
        <v>0</v>
      </c>
      <c r="AA22" s="65">
        <f t="shared" si="14"/>
        <v>0</v>
      </c>
      <c r="AB22" s="65">
        <f t="shared" si="15"/>
        <v>0</v>
      </c>
      <c r="AC22" s="65">
        <f t="shared" si="16"/>
        <v>0</v>
      </c>
      <c r="AD22" s="65"/>
      <c r="AE22" s="65">
        <f t="shared" si="10"/>
        <v>0</v>
      </c>
    </row>
    <row r="23" spans="1:31" s="81" customFormat="1" ht="30" customHeight="1" thickBot="1" x14ac:dyDescent="0.25">
      <c r="A23" s="188" t="str">
        <f t="shared" si="3"/>
        <v/>
      </c>
      <c r="B23" s="189"/>
      <c r="C23" s="159"/>
      <c r="D23" s="1"/>
      <c r="E23" s="5"/>
      <c r="F23" s="5"/>
      <c r="G23" s="5"/>
      <c r="H23" s="4"/>
      <c r="I23" s="4"/>
      <c r="J23" s="82" t="str">
        <f t="shared" si="0"/>
        <v/>
      </c>
      <c r="K23" s="83" t="str">
        <f t="shared" si="4"/>
        <v/>
      </c>
      <c r="L23" s="4"/>
      <c r="M23" s="4"/>
      <c r="N23" s="4"/>
      <c r="O23" s="83" t="str">
        <f t="shared" si="5"/>
        <v/>
      </c>
      <c r="P23" s="4"/>
      <c r="Q23" s="124"/>
      <c r="R23" s="83" t="str">
        <f t="shared" si="6"/>
        <v/>
      </c>
      <c r="S23" s="6"/>
      <c r="T23" s="125"/>
      <c r="U23" s="162"/>
      <c r="W23" s="65">
        <f t="shared" ref="W23:W24" si="17">IF(OR(C23="",D23="",E23="",F23=""),0,1)</f>
        <v>0</v>
      </c>
      <c r="X23" s="65">
        <f t="shared" ref="X23:X24" si="18">IF(F23="eintägigen",1,IF(F23="mehrtägigen",2,0))</f>
        <v>0</v>
      </c>
      <c r="Z23" s="65">
        <f t="shared" ref="Z23:Z24" si="19">IF(L23="ja",$AG$3*0.2,0)</f>
        <v>0</v>
      </c>
      <c r="AA23" s="65">
        <f t="shared" ref="AA23:AA24" si="20">IF(M23="ja",$AG$3*0.4,0)</f>
        <v>0</v>
      </c>
      <c r="AB23" s="65">
        <f t="shared" ref="AB23:AB24" si="21">IF(N23="ja",$AG$3*0.4,0)</f>
        <v>0</v>
      </c>
      <c r="AC23" s="65">
        <f t="shared" ref="AC23:AC24" si="22">SUM(Z23:AB23)</f>
        <v>0</v>
      </c>
      <c r="AD23" s="65"/>
      <c r="AE23" s="65">
        <f t="shared" si="10"/>
        <v>0</v>
      </c>
    </row>
    <row r="24" spans="1:31" s="81" customFormat="1" ht="30" customHeight="1" thickBot="1" x14ac:dyDescent="0.25">
      <c r="A24" s="188" t="str">
        <f t="shared" si="3"/>
        <v/>
      </c>
      <c r="B24" s="189"/>
      <c r="C24" s="159"/>
      <c r="D24" s="1"/>
      <c r="E24" s="5"/>
      <c r="F24" s="5"/>
      <c r="G24" s="5"/>
      <c r="H24" s="4"/>
      <c r="I24" s="4"/>
      <c r="J24" s="82" t="str">
        <f t="shared" si="0"/>
        <v/>
      </c>
      <c r="K24" s="83" t="str">
        <f t="shared" si="4"/>
        <v/>
      </c>
      <c r="L24" s="4"/>
      <c r="M24" s="4"/>
      <c r="N24" s="4"/>
      <c r="O24" s="83" t="str">
        <f t="shared" si="5"/>
        <v/>
      </c>
      <c r="P24" s="4"/>
      <c r="Q24" s="124"/>
      <c r="R24" s="83" t="str">
        <f t="shared" si="6"/>
        <v/>
      </c>
      <c r="S24" s="6"/>
      <c r="T24" s="125"/>
      <c r="U24" s="162"/>
      <c r="W24" s="65">
        <f t="shared" si="17"/>
        <v>0</v>
      </c>
      <c r="X24" s="65">
        <f t="shared" si="18"/>
        <v>0</v>
      </c>
      <c r="Z24" s="65">
        <f t="shared" si="19"/>
        <v>0</v>
      </c>
      <c r="AA24" s="65">
        <f t="shared" si="20"/>
        <v>0</v>
      </c>
      <c r="AB24" s="65">
        <f t="shared" si="21"/>
        <v>0</v>
      </c>
      <c r="AC24" s="65">
        <f t="shared" si="22"/>
        <v>0</v>
      </c>
      <c r="AD24" s="65"/>
      <c r="AE24" s="65">
        <f t="shared" si="10"/>
        <v>0</v>
      </c>
    </row>
    <row r="25" spans="1:31" s="81" customFormat="1" ht="30" customHeight="1" thickBot="1" x14ac:dyDescent="0.25">
      <c r="A25" s="188" t="str">
        <f t="shared" si="3"/>
        <v/>
      </c>
      <c r="B25" s="189"/>
      <c r="C25" s="159"/>
      <c r="D25" s="1"/>
      <c r="E25" s="5"/>
      <c r="F25" s="5"/>
      <c r="G25" s="5"/>
      <c r="H25" s="4"/>
      <c r="I25" s="4"/>
      <c r="J25" s="82" t="str">
        <f t="shared" si="0"/>
        <v/>
      </c>
      <c r="K25" s="83" t="str">
        <f t="shared" si="4"/>
        <v/>
      </c>
      <c r="L25" s="4"/>
      <c r="M25" s="4"/>
      <c r="N25" s="4"/>
      <c r="O25" s="83" t="str">
        <f t="shared" si="5"/>
        <v/>
      </c>
      <c r="P25" s="4"/>
      <c r="Q25" s="124"/>
      <c r="R25" s="83" t="str">
        <f t="shared" si="6"/>
        <v/>
      </c>
      <c r="S25" s="6"/>
      <c r="T25" s="125"/>
      <c r="U25" s="162"/>
      <c r="W25" s="65">
        <f t="shared" ref="W25" si="23">IF(OR(C25="",D25="",E25="",F25=""),0,1)</f>
        <v>0</v>
      </c>
      <c r="X25" s="65">
        <f t="shared" ref="X25" si="24">IF(F25="eintägigen",1,IF(F25="mehrtägigen",2,0))</f>
        <v>0</v>
      </c>
      <c r="Z25" s="65">
        <f t="shared" ref="Z25" si="25">IF(L25="ja",$AG$3*0.2,0)</f>
        <v>0</v>
      </c>
      <c r="AA25" s="65">
        <f t="shared" ref="AA25" si="26">IF(M25="ja",$AG$3*0.4,0)</f>
        <v>0</v>
      </c>
      <c r="AB25" s="65">
        <f t="shared" ref="AB25" si="27">IF(N25="ja",$AG$3*0.4,0)</f>
        <v>0</v>
      </c>
      <c r="AC25" s="65">
        <f t="shared" ref="AC25" si="28">SUM(Z25:AB25)</f>
        <v>0</v>
      </c>
      <c r="AD25" s="65"/>
      <c r="AE25" s="65">
        <f t="shared" si="10"/>
        <v>0</v>
      </c>
    </row>
    <row r="26" spans="1:31" s="81" customFormat="1" ht="30" customHeight="1" thickBot="1" x14ac:dyDescent="0.25">
      <c r="A26" s="188" t="str">
        <f t="shared" si="3"/>
        <v/>
      </c>
      <c r="B26" s="189"/>
      <c r="C26" s="159"/>
      <c r="D26" s="1"/>
      <c r="E26" s="5"/>
      <c r="F26" s="5"/>
      <c r="G26" s="5"/>
      <c r="H26" s="4"/>
      <c r="I26" s="4"/>
      <c r="J26" s="82" t="str">
        <f t="shared" si="0"/>
        <v/>
      </c>
      <c r="K26" s="83" t="str">
        <f t="shared" si="4"/>
        <v/>
      </c>
      <c r="L26" s="4"/>
      <c r="M26" s="4"/>
      <c r="N26" s="4"/>
      <c r="O26" s="83" t="str">
        <f t="shared" si="5"/>
        <v/>
      </c>
      <c r="P26" s="4"/>
      <c r="Q26" s="124"/>
      <c r="R26" s="83" t="str">
        <f t="shared" si="6"/>
        <v/>
      </c>
      <c r="S26" s="6"/>
      <c r="T26" s="125"/>
      <c r="U26" s="162"/>
      <c r="W26" s="65">
        <f t="shared" si="11"/>
        <v>0</v>
      </c>
      <c r="X26" s="65">
        <f t="shared" si="12"/>
        <v>0</v>
      </c>
      <c r="Z26" s="65">
        <f t="shared" si="13"/>
        <v>0</v>
      </c>
      <c r="AA26" s="65">
        <f t="shared" si="14"/>
        <v>0</v>
      </c>
      <c r="AB26" s="65">
        <f t="shared" si="15"/>
        <v>0</v>
      </c>
      <c r="AC26" s="65">
        <f t="shared" si="16"/>
        <v>0</v>
      </c>
      <c r="AD26" s="65"/>
      <c r="AE26" s="65">
        <f t="shared" si="10"/>
        <v>0</v>
      </c>
    </row>
    <row r="27" spans="1:31" s="81" customFormat="1" ht="30" customHeight="1" thickBot="1" x14ac:dyDescent="0.25">
      <c r="A27" s="188" t="str">
        <f t="shared" si="3"/>
        <v/>
      </c>
      <c r="B27" s="189"/>
      <c r="C27" s="159"/>
      <c r="D27" s="1"/>
      <c r="E27" s="5"/>
      <c r="F27" s="5"/>
      <c r="G27" s="2"/>
      <c r="H27" s="4"/>
      <c r="I27" s="4"/>
      <c r="J27" s="82" t="str">
        <f t="shared" si="0"/>
        <v/>
      </c>
      <c r="K27" s="83" t="str">
        <f t="shared" si="4"/>
        <v/>
      </c>
      <c r="L27" s="3"/>
      <c r="M27" s="3"/>
      <c r="N27" s="3"/>
      <c r="O27" s="83" t="str">
        <f t="shared" si="5"/>
        <v/>
      </c>
      <c r="P27" s="3"/>
      <c r="Q27" s="124"/>
      <c r="R27" s="83" t="str">
        <f t="shared" si="6"/>
        <v/>
      </c>
      <c r="S27" s="7"/>
      <c r="T27" s="126"/>
      <c r="U27" s="162"/>
      <c r="W27" s="65">
        <f t="shared" si="11"/>
        <v>0</v>
      </c>
      <c r="X27" s="65">
        <f t="shared" si="12"/>
        <v>0</v>
      </c>
      <c r="Z27" s="65">
        <f t="shared" si="13"/>
        <v>0</v>
      </c>
      <c r="AA27" s="65">
        <f t="shared" si="14"/>
        <v>0</v>
      </c>
      <c r="AB27" s="65">
        <f t="shared" si="15"/>
        <v>0</v>
      </c>
      <c r="AC27" s="65">
        <f t="shared" si="16"/>
        <v>0</v>
      </c>
      <c r="AD27" s="65"/>
      <c r="AE27" s="65">
        <f t="shared" si="10"/>
        <v>0</v>
      </c>
    </row>
    <row r="28" spans="1:31" s="81" customFormat="1" ht="30" customHeight="1" thickBot="1" x14ac:dyDescent="0.25">
      <c r="A28" s="188" t="str">
        <f t="shared" si="3"/>
        <v/>
      </c>
      <c r="B28" s="189"/>
      <c r="C28" s="159"/>
      <c r="D28" s="1"/>
      <c r="E28" s="5"/>
      <c r="F28" s="5"/>
      <c r="G28" s="5"/>
      <c r="H28" s="4"/>
      <c r="I28" s="4"/>
      <c r="J28" s="82" t="str">
        <f t="shared" si="0"/>
        <v/>
      </c>
      <c r="K28" s="83" t="str">
        <f t="shared" si="4"/>
        <v/>
      </c>
      <c r="L28" s="4"/>
      <c r="M28" s="4"/>
      <c r="N28" s="4"/>
      <c r="O28" s="83" t="str">
        <f t="shared" si="5"/>
        <v/>
      </c>
      <c r="P28" s="4"/>
      <c r="Q28" s="124"/>
      <c r="R28" s="83" t="str">
        <f t="shared" si="6"/>
        <v/>
      </c>
      <c r="S28" s="6"/>
      <c r="T28" s="125"/>
      <c r="U28" s="162"/>
      <c r="W28" s="65">
        <f t="shared" ref="W28:W29" si="29">IF(OR(C28="",D28="",E28="",F28=""),0,1)</f>
        <v>0</v>
      </c>
      <c r="X28" s="65">
        <f t="shared" ref="X28:X29" si="30">IF(F28="eintägigen",1,IF(F28="mehrtägigen",2,0))</f>
        <v>0</v>
      </c>
      <c r="Z28" s="65">
        <f t="shared" ref="Z28:Z29" si="31">IF(L28="ja",$AG$3*0.2,0)</f>
        <v>0</v>
      </c>
      <c r="AA28" s="65">
        <f t="shared" ref="AA28:AA29" si="32">IF(M28="ja",$AG$3*0.4,0)</f>
        <v>0</v>
      </c>
      <c r="AB28" s="65">
        <f t="shared" ref="AB28:AB29" si="33">IF(N28="ja",$AG$3*0.4,0)</f>
        <v>0</v>
      </c>
      <c r="AC28" s="65">
        <f t="shared" ref="AC28:AC29" si="34">SUM(Z28:AB28)</f>
        <v>0</v>
      </c>
      <c r="AD28" s="65"/>
      <c r="AE28" s="65">
        <f t="shared" si="10"/>
        <v>0</v>
      </c>
    </row>
    <row r="29" spans="1:31" s="81" customFormat="1" ht="30" customHeight="1" thickBot="1" x14ac:dyDescent="0.25">
      <c r="A29" s="188" t="str">
        <f t="shared" si="3"/>
        <v/>
      </c>
      <c r="B29" s="189"/>
      <c r="C29" s="159"/>
      <c r="D29" s="1"/>
      <c r="E29" s="5"/>
      <c r="F29" s="5"/>
      <c r="G29" s="5"/>
      <c r="H29" s="4"/>
      <c r="I29" s="4"/>
      <c r="J29" s="82" t="str">
        <f t="shared" si="0"/>
        <v/>
      </c>
      <c r="K29" s="83" t="str">
        <f t="shared" si="4"/>
        <v/>
      </c>
      <c r="L29" s="4"/>
      <c r="M29" s="4"/>
      <c r="N29" s="4"/>
      <c r="O29" s="83" t="str">
        <f t="shared" si="5"/>
        <v/>
      </c>
      <c r="P29" s="4"/>
      <c r="Q29" s="124"/>
      <c r="R29" s="83" t="str">
        <f t="shared" si="6"/>
        <v/>
      </c>
      <c r="S29" s="6"/>
      <c r="T29" s="125"/>
      <c r="U29" s="162"/>
      <c r="W29" s="65">
        <f t="shared" si="29"/>
        <v>0</v>
      </c>
      <c r="X29" s="65">
        <f t="shared" si="30"/>
        <v>0</v>
      </c>
      <c r="Z29" s="65">
        <f t="shared" si="31"/>
        <v>0</v>
      </c>
      <c r="AA29" s="65">
        <f t="shared" si="32"/>
        <v>0</v>
      </c>
      <c r="AB29" s="65">
        <f t="shared" si="33"/>
        <v>0</v>
      </c>
      <c r="AC29" s="65">
        <f t="shared" si="34"/>
        <v>0</v>
      </c>
      <c r="AD29" s="65"/>
      <c r="AE29" s="65">
        <f t="shared" si="10"/>
        <v>0</v>
      </c>
    </row>
    <row r="30" spans="1:31" s="81" customFormat="1" ht="30" customHeight="1" thickBot="1" x14ac:dyDescent="0.25">
      <c r="A30" s="188" t="str">
        <f t="shared" si="3"/>
        <v/>
      </c>
      <c r="B30" s="189"/>
      <c r="C30" s="159"/>
      <c r="D30" s="1"/>
      <c r="E30" s="5"/>
      <c r="F30" s="5"/>
      <c r="G30" s="5"/>
      <c r="H30" s="4"/>
      <c r="I30" s="4"/>
      <c r="J30" s="82" t="str">
        <f t="shared" si="0"/>
        <v/>
      </c>
      <c r="K30" s="83" t="str">
        <f t="shared" si="4"/>
        <v/>
      </c>
      <c r="L30" s="4"/>
      <c r="M30" s="4"/>
      <c r="N30" s="4"/>
      <c r="O30" s="83" t="str">
        <f t="shared" si="5"/>
        <v/>
      </c>
      <c r="P30" s="4"/>
      <c r="Q30" s="124"/>
      <c r="R30" s="83" t="str">
        <f t="shared" si="6"/>
        <v/>
      </c>
      <c r="S30" s="6"/>
      <c r="T30" s="125"/>
      <c r="U30" s="162"/>
      <c r="W30" s="65">
        <f t="shared" si="7"/>
        <v>0</v>
      </c>
      <c r="X30" s="65">
        <f t="shared" si="8"/>
        <v>0</v>
      </c>
      <c r="Z30" s="65">
        <f t="shared" ref="Z30:Z35" si="35">IF(L30="ja",$AG$3*0.2,0)</f>
        <v>0</v>
      </c>
      <c r="AA30" s="65">
        <f t="shared" ref="AA30:AB35" si="36">IF(M30="ja",$AG$3*0.4,0)</f>
        <v>0</v>
      </c>
      <c r="AB30" s="65">
        <f t="shared" si="36"/>
        <v>0</v>
      </c>
      <c r="AC30" s="65">
        <f t="shared" si="9"/>
        <v>0</v>
      </c>
      <c r="AD30" s="65"/>
      <c r="AE30" s="65">
        <f t="shared" si="10"/>
        <v>0</v>
      </c>
    </row>
    <row r="31" spans="1:31" s="81" customFormat="1" ht="30" customHeight="1" thickBot="1" x14ac:dyDescent="0.25">
      <c r="A31" s="188" t="str">
        <f t="shared" si="3"/>
        <v/>
      </c>
      <c r="B31" s="189"/>
      <c r="C31" s="159"/>
      <c r="D31" s="1"/>
      <c r="E31" s="5"/>
      <c r="F31" s="5"/>
      <c r="G31" s="2"/>
      <c r="H31" s="4"/>
      <c r="I31" s="4"/>
      <c r="J31" s="82" t="str">
        <f t="shared" si="0"/>
        <v/>
      </c>
      <c r="K31" s="83" t="str">
        <f t="shared" si="4"/>
        <v/>
      </c>
      <c r="L31" s="3"/>
      <c r="M31" s="3"/>
      <c r="N31" s="3"/>
      <c r="O31" s="83" t="str">
        <f t="shared" si="5"/>
        <v/>
      </c>
      <c r="P31" s="3"/>
      <c r="Q31" s="124"/>
      <c r="R31" s="83" t="str">
        <f t="shared" si="6"/>
        <v/>
      </c>
      <c r="S31" s="7"/>
      <c r="T31" s="126"/>
      <c r="U31" s="162"/>
      <c r="W31" s="65">
        <f t="shared" si="7"/>
        <v>0</v>
      </c>
      <c r="X31" s="65">
        <f t="shared" si="8"/>
        <v>0</v>
      </c>
      <c r="Z31" s="65">
        <f t="shared" si="35"/>
        <v>0</v>
      </c>
      <c r="AA31" s="65">
        <f t="shared" si="36"/>
        <v>0</v>
      </c>
      <c r="AB31" s="65">
        <f t="shared" si="36"/>
        <v>0</v>
      </c>
      <c r="AC31" s="65">
        <f t="shared" si="9"/>
        <v>0</v>
      </c>
      <c r="AD31" s="65"/>
      <c r="AE31" s="65">
        <f t="shared" si="10"/>
        <v>0</v>
      </c>
    </row>
    <row r="32" spans="1:31" s="81" customFormat="1" ht="30" customHeight="1" thickBot="1" x14ac:dyDescent="0.25">
      <c r="A32" s="188" t="str">
        <f t="shared" si="3"/>
        <v/>
      </c>
      <c r="B32" s="189"/>
      <c r="C32" s="159"/>
      <c r="D32" s="1"/>
      <c r="E32" s="5"/>
      <c r="F32" s="5"/>
      <c r="G32" s="5"/>
      <c r="H32" s="4"/>
      <c r="I32" s="4"/>
      <c r="J32" s="82" t="str">
        <f t="shared" si="0"/>
        <v/>
      </c>
      <c r="K32" s="83" t="str">
        <f t="shared" si="4"/>
        <v/>
      </c>
      <c r="L32" s="4"/>
      <c r="M32" s="4"/>
      <c r="N32" s="4"/>
      <c r="O32" s="83" t="str">
        <f t="shared" si="5"/>
        <v/>
      </c>
      <c r="P32" s="4"/>
      <c r="Q32" s="124"/>
      <c r="R32" s="83" t="str">
        <f t="shared" si="6"/>
        <v/>
      </c>
      <c r="S32" s="6"/>
      <c r="T32" s="125"/>
      <c r="U32" s="162"/>
      <c r="W32" s="65">
        <f t="shared" si="7"/>
        <v>0</v>
      </c>
      <c r="X32" s="65">
        <f t="shared" si="8"/>
        <v>0</v>
      </c>
      <c r="Z32" s="65">
        <f t="shared" si="35"/>
        <v>0</v>
      </c>
      <c r="AA32" s="65">
        <f t="shared" si="36"/>
        <v>0</v>
      </c>
      <c r="AB32" s="65">
        <f t="shared" si="36"/>
        <v>0</v>
      </c>
      <c r="AC32" s="65">
        <f t="shared" si="9"/>
        <v>0</v>
      </c>
      <c r="AD32" s="65"/>
      <c r="AE32" s="65">
        <f t="shared" si="10"/>
        <v>0</v>
      </c>
    </row>
    <row r="33" spans="1:31" s="81" customFormat="1" ht="30" customHeight="1" thickBot="1" x14ac:dyDescent="0.25">
      <c r="A33" s="188" t="str">
        <f t="shared" si="3"/>
        <v/>
      </c>
      <c r="B33" s="189"/>
      <c r="C33" s="159"/>
      <c r="D33" s="1"/>
      <c r="E33" s="5"/>
      <c r="F33" s="5"/>
      <c r="G33" s="2"/>
      <c r="H33" s="4"/>
      <c r="I33" s="4"/>
      <c r="J33" s="82" t="str">
        <f t="shared" si="0"/>
        <v/>
      </c>
      <c r="K33" s="83" t="str">
        <f t="shared" si="4"/>
        <v/>
      </c>
      <c r="L33" s="3"/>
      <c r="M33" s="3"/>
      <c r="N33" s="3"/>
      <c r="O33" s="83" t="str">
        <f t="shared" si="5"/>
        <v/>
      </c>
      <c r="P33" s="3"/>
      <c r="Q33" s="124"/>
      <c r="R33" s="83" t="str">
        <f t="shared" si="6"/>
        <v/>
      </c>
      <c r="S33" s="7"/>
      <c r="T33" s="126"/>
      <c r="U33" s="162"/>
      <c r="W33" s="65">
        <f t="shared" si="7"/>
        <v>0</v>
      </c>
      <c r="X33" s="65">
        <f t="shared" si="8"/>
        <v>0</v>
      </c>
      <c r="Z33" s="65">
        <f t="shared" si="35"/>
        <v>0</v>
      </c>
      <c r="AA33" s="65">
        <f t="shared" si="36"/>
        <v>0</v>
      </c>
      <c r="AB33" s="65">
        <f t="shared" si="36"/>
        <v>0</v>
      </c>
      <c r="AC33" s="65">
        <f t="shared" si="9"/>
        <v>0</v>
      </c>
      <c r="AD33" s="65"/>
      <c r="AE33" s="65">
        <f t="shared" si="10"/>
        <v>0</v>
      </c>
    </row>
    <row r="34" spans="1:31" s="81" customFormat="1" ht="30" customHeight="1" thickBot="1" x14ac:dyDescent="0.25">
      <c r="A34" s="188" t="str">
        <f t="shared" si="3"/>
        <v/>
      </c>
      <c r="B34" s="189"/>
      <c r="C34" s="159"/>
      <c r="D34" s="1"/>
      <c r="E34" s="5"/>
      <c r="F34" s="5"/>
      <c r="G34" s="5"/>
      <c r="H34" s="4"/>
      <c r="I34" s="4"/>
      <c r="J34" s="82" t="str">
        <f t="shared" si="0"/>
        <v/>
      </c>
      <c r="K34" s="83" t="str">
        <f t="shared" si="4"/>
        <v/>
      </c>
      <c r="L34" s="4"/>
      <c r="M34" s="4"/>
      <c r="N34" s="4"/>
      <c r="O34" s="83" t="str">
        <f t="shared" si="5"/>
        <v/>
      </c>
      <c r="P34" s="4"/>
      <c r="Q34" s="124"/>
      <c r="R34" s="83" t="str">
        <f t="shared" si="6"/>
        <v/>
      </c>
      <c r="S34" s="6"/>
      <c r="T34" s="125"/>
      <c r="U34" s="162"/>
      <c r="W34" s="65">
        <f t="shared" si="7"/>
        <v>0</v>
      </c>
      <c r="X34" s="65">
        <f t="shared" si="8"/>
        <v>0</v>
      </c>
      <c r="Z34" s="65">
        <f t="shared" si="35"/>
        <v>0</v>
      </c>
      <c r="AA34" s="65">
        <f t="shared" si="36"/>
        <v>0</v>
      </c>
      <c r="AB34" s="65">
        <f t="shared" si="36"/>
        <v>0</v>
      </c>
      <c r="AC34" s="65">
        <f t="shared" si="9"/>
        <v>0</v>
      </c>
      <c r="AD34" s="65"/>
      <c r="AE34" s="65">
        <f t="shared" si="10"/>
        <v>0</v>
      </c>
    </row>
    <row r="35" spans="1:31" s="81" customFormat="1" ht="30" customHeight="1" thickBot="1" x14ac:dyDescent="0.25">
      <c r="A35" s="188" t="str">
        <f t="shared" si="3"/>
        <v/>
      </c>
      <c r="B35" s="189"/>
      <c r="C35" s="159"/>
      <c r="D35" s="1"/>
      <c r="E35" s="5"/>
      <c r="F35" s="5"/>
      <c r="G35" s="2"/>
      <c r="H35" s="4"/>
      <c r="I35" s="4"/>
      <c r="J35" s="82" t="str">
        <f t="shared" si="0"/>
        <v/>
      </c>
      <c r="K35" s="83" t="str">
        <f t="shared" si="4"/>
        <v/>
      </c>
      <c r="L35" s="3"/>
      <c r="M35" s="3"/>
      <c r="N35" s="3"/>
      <c r="O35" s="83" t="str">
        <f t="shared" si="5"/>
        <v/>
      </c>
      <c r="P35" s="3"/>
      <c r="Q35" s="124"/>
      <c r="R35" s="83" t="str">
        <f t="shared" si="6"/>
        <v/>
      </c>
      <c r="S35" s="7"/>
      <c r="T35" s="126"/>
      <c r="U35" s="161"/>
      <c r="W35" s="65">
        <f t="shared" si="7"/>
        <v>0</v>
      </c>
      <c r="X35" s="65">
        <f t="shared" si="8"/>
        <v>0</v>
      </c>
      <c r="Z35" s="65">
        <f t="shared" si="35"/>
        <v>0</v>
      </c>
      <c r="AA35" s="65">
        <f t="shared" si="36"/>
        <v>0</v>
      </c>
      <c r="AB35" s="65">
        <f t="shared" si="36"/>
        <v>0</v>
      </c>
      <c r="AC35" s="65">
        <f t="shared" si="9"/>
        <v>0</v>
      </c>
      <c r="AD35" s="65"/>
      <c r="AE35" s="65">
        <f t="shared" si="10"/>
        <v>0</v>
      </c>
    </row>
    <row r="36" spans="1:31" s="84" customFormat="1" ht="17.25" customHeight="1" thickBot="1" x14ac:dyDescent="0.25">
      <c r="C36" s="85" t="s">
        <v>91</v>
      </c>
      <c r="D36" s="86"/>
      <c r="E36" s="86"/>
      <c r="F36" s="86"/>
      <c r="G36" s="86"/>
      <c r="H36" s="86"/>
      <c r="I36" s="86"/>
      <c r="J36" s="226">
        <f>SUM(K11:K35)</f>
        <v>0</v>
      </c>
      <c r="K36" s="226"/>
      <c r="L36" s="154"/>
      <c r="M36" s="154"/>
      <c r="N36" s="226">
        <f>SUM(O11:O35)</f>
        <v>0</v>
      </c>
      <c r="O36" s="226"/>
      <c r="P36" s="227">
        <f>SUM(Q11:Q35)</f>
        <v>0</v>
      </c>
      <c r="Q36" s="227"/>
      <c r="R36" s="154">
        <f>SUM(R11:R35)</f>
        <v>0</v>
      </c>
      <c r="S36" s="155"/>
      <c r="T36" s="154"/>
      <c r="U36" s="156">
        <f>SUM(U11:U35)</f>
        <v>0</v>
      </c>
    </row>
    <row r="37" spans="1:31" s="87" customFormat="1" ht="3.95" customHeight="1" thickBot="1" x14ac:dyDescent="0.25">
      <c r="C37" s="88"/>
      <c r="E37" s="89"/>
      <c r="F37" s="89"/>
      <c r="G37" s="89"/>
      <c r="H37" s="90"/>
      <c r="I37" s="90"/>
      <c r="J37" s="90"/>
      <c r="K37" s="90"/>
      <c r="L37" s="91"/>
      <c r="M37" s="91"/>
      <c r="N37" s="91"/>
      <c r="O37" s="91"/>
      <c r="P37" s="91"/>
      <c r="Q37" s="92"/>
      <c r="R37" s="92"/>
      <c r="S37" s="93"/>
      <c r="T37" s="92"/>
      <c r="U37" s="94"/>
    </row>
    <row r="38" spans="1:31" s="95" customFormat="1" ht="17.100000000000001" customHeight="1" thickBot="1" x14ac:dyDescent="0.25">
      <c r="C38" s="96" t="str">
        <f>IF(AB3=2,"VP abzgl. Kürzungen","Verpflegungsmehraufwendungen")</f>
        <v>Verpflegungsmehraufwendungen</v>
      </c>
      <c r="D38" s="97"/>
      <c r="E38" s="97"/>
      <c r="F38" s="97"/>
      <c r="G38" s="97"/>
      <c r="H38" s="130" t="str">
        <f>IF($AB$5=1,"Erstattung erfolgt lt. betriebl. Vereinbarung:","")</f>
        <v/>
      </c>
      <c r="I38" s="223"/>
      <c r="J38" s="223"/>
      <c r="K38" s="223"/>
      <c r="L38" s="223"/>
      <c r="M38" s="223"/>
      <c r="N38" s="223"/>
      <c r="O38" s="223"/>
      <c r="P38" s="97"/>
      <c r="Q38" s="97"/>
      <c r="R38" s="224"/>
      <c r="S38" s="225"/>
      <c r="T38" s="238">
        <f>IF(AB5=1,IF(Y38=3,R38,IF(Y38=1,N36,0)),IF(AB3=1,J36,N36))</f>
        <v>0</v>
      </c>
      <c r="U38" s="240"/>
      <c r="W38" s="127" t="s">
        <v>61</v>
      </c>
      <c r="X38" s="128"/>
      <c r="Y38" s="129" t="str">
        <f>IF(I38="in Höhe der gesetzlichen Pauschalen",1,IF(I38="mit einem individuellen Betrag in Höhe von:",3,""))</f>
        <v/>
      </c>
      <c r="Z38" s="128"/>
      <c r="AA38" s="128"/>
      <c r="AB38" s="128"/>
      <c r="AC38" s="128"/>
      <c r="AD38" s="128"/>
      <c r="AE38" s="128"/>
    </row>
    <row r="39" spans="1:31" s="95" customFormat="1" ht="4.5" customHeight="1" thickBot="1" x14ac:dyDescent="0.25">
      <c r="C39" s="98"/>
      <c r="D39" s="131"/>
      <c r="E39" s="131"/>
      <c r="F39" s="131"/>
      <c r="G39" s="131"/>
      <c r="H39" s="131"/>
      <c r="I39" s="131"/>
      <c r="J39" s="132"/>
      <c r="K39" s="132"/>
      <c r="S39" s="81"/>
      <c r="U39" s="99"/>
    </row>
    <row r="40" spans="1:31" s="95" customFormat="1" ht="17.100000000000001" customHeight="1" thickBot="1" x14ac:dyDescent="0.25">
      <c r="C40" s="205" t="s">
        <v>1</v>
      </c>
      <c r="D40" s="206"/>
      <c r="E40" s="133"/>
      <c r="F40" s="133"/>
      <c r="G40" s="134"/>
      <c r="H40" s="135" t="str">
        <f>IF($AB$5=1,"Erstattung erfolgt lt. betriebl. Vereinbarung:","")</f>
        <v/>
      </c>
      <c r="I40" s="197"/>
      <c r="J40" s="197"/>
      <c r="K40" s="197"/>
      <c r="L40" s="197"/>
      <c r="M40" s="197"/>
      <c r="N40" s="197"/>
      <c r="O40" s="197"/>
      <c r="P40" s="134"/>
      <c r="Q40" s="136"/>
      <c r="R40" s="221"/>
      <c r="S40" s="222"/>
      <c r="T40" s="238">
        <f>IF(OR(AB3=0,AB3=1),0,IF(AB5=2,SUM(Q11:Q35),IF(Y40=1,SUM(Q11:Q35),IF(Y40=2,SUM(R11:R35),IF(Y40=3,R40,0)))))</f>
        <v>0</v>
      </c>
      <c r="U40" s="240"/>
      <c r="Y40" s="100" t="str">
        <f>IF(I40="in Höhe der tatsächlichen Aufwendungen",1,IF(I40="in Höhe der erstattungsfähigen Pauschalen",2,IF(I40="mit einem individuellen Betrag in Höhe von:",3,"")))</f>
        <v/>
      </c>
    </row>
    <row r="41" spans="1:31" s="95" customFormat="1" ht="4.5" customHeight="1" thickBot="1" x14ac:dyDescent="0.25">
      <c r="C41" s="101"/>
      <c r="D41" s="137"/>
      <c r="E41" s="137"/>
      <c r="F41" s="137"/>
      <c r="G41" s="137"/>
      <c r="H41" s="137"/>
      <c r="I41" s="137"/>
      <c r="J41" s="132"/>
      <c r="K41" s="132"/>
      <c r="L41" s="102"/>
      <c r="M41" s="102"/>
      <c r="N41" s="102"/>
      <c r="O41" s="102"/>
      <c r="P41" s="102"/>
      <c r="Q41" s="102"/>
      <c r="R41" s="102"/>
      <c r="S41" s="103"/>
      <c r="T41" s="102"/>
      <c r="U41" s="104"/>
      <c r="Y41" s="100"/>
    </row>
    <row r="42" spans="1:31" s="95" customFormat="1" ht="17.100000000000001" customHeight="1" thickBot="1" x14ac:dyDescent="0.25">
      <c r="C42" s="105" t="s">
        <v>55</v>
      </c>
      <c r="D42" s="138"/>
      <c r="E42" s="139"/>
      <c r="F42" s="140" t="s">
        <v>59</v>
      </c>
      <c r="G42" s="134"/>
      <c r="H42" s="141" t="str">
        <f>IF($AB$5=1,"Erstattung erfolgt lt. betriebl. Vereinbarung:","")</f>
        <v/>
      </c>
      <c r="I42" s="134"/>
      <c r="J42" s="142"/>
      <c r="K42" s="142"/>
      <c r="L42" s="134"/>
      <c r="M42" s="134"/>
      <c r="N42" s="134"/>
      <c r="O42" s="134"/>
      <c r="P42" s="143" t="str">
        <f>IF(OR(AB3=1,AND(AB3=2,AB5=2)),"Ansatz mit","")</f>
        <v/>
      </c>
      <c r="Q42" s="134"/>
      <c r="R42" s="134"/>
      <c r="S42" s="144"/>
      <c r="T42" s="238">
        <f>IF(AND(AB1=1,AB3=1),U36+SUM(R43:S45),IF(AND(AB1=1,AB3=2),IF(Y46=3,SUM(R43:S46),IF(Y46=1,SUM(R43:S45)+U36,0)),0))</f>
        <v>0</v>
      </c>
      <c r="U42" s="239"/>
      <c r="Y42" s="100"/>
    </row>
    <row r="43" spans="1:31" s="95" customFormat="1" ht="17.100000000000001" customHeight="1" x14ac:dyDescent="0.2">
      <c r="C43" s="198" t="s">
        <v>100</v>
      </c>
      <c r="D43" s="199"/>
      <c r="E43" s="145" t="s">
        <v>56</v>
      </c>
      <c r="F43" s="146">
        <f>SUMIFS(T$11:$T35,S$11:$S35,"pkw")</f>
        <v>0</v>
      </c>
      <c r="H43" s="243"/>
      <c r="I43" s="243"/>
      <c r="J43" s="243"/>
      <c r="K43" s="243"/>
      <c r="L43" s="243"/>
      <c r="M43" s="243"/>
      <c r="N43" s="184">
        <v>0.2</v>
      </c>
      <c r="O43" s="186"/>
      <c r="P43" s="95" t="str">
        <f>IF(OR($AB$3=1,Y43=1),""&amp;AB43&amp;" € / km","€ / km")</f>
        <v>€ / km</v>
      </c>
      <c r="R43" s="245">
        <f>IF(OR($AB$3=1,AND($AB$3=2,$AB$5=2)),AB43*F43,IF(AND($AB$3=2,$AB$5=1),IF(Y43=3,F43*N43,IF(Y43=1,F43*AB43,0)),0))</f>
        <v>0</v>
      </c>
      <c r="S43" s="245"/>
      <c r="U43" s="99"/>
      <c r="Y43" s="100" t="str">
        <f>IF(H43="nach dem gesetzlichen km-satz von:",1,IF(H43="mit einem km-satz von:",3,""))</f>
        <v/>
      </c>
      <c r="Z43" s="84"/>
      <c r="AA43" s="151" t="s">
        <v>95</v>
      </c>
      <c r="AB43" s="152">
        <v>0.3</v>
      </c>
    </row>
    <row r="44" spans="1:31" s="95" customFormat="1" ht="17.100000000000001" customHeight="1" x14ac:dyDescent="0.2">
      <c r="C44" s="198"/>
      <c r="D44" s="199"/>
      <c r="E44" s="145" t="s">
        <v>57</v>
      </c>
      <c r="F44" s="146">
        <f>SUMIFS(T$11:$T36,S$11:$S36,"sonst. kfz")</f>
        <v>0</v>
      </c>
      <c r="H44" s="243"/>
      <c r="I44" s="243"/>
      <c r="J44" s="243"/>
      <c r="K44" s="243"/>
      <c r="L44" s="243"/>
      <c r="M44" s="243"/>
      <c r="N44" s="147"/>
      <c r="O44" s="153"/>
      <c r="P44" s="95" t="str">
        <f>IF(OR($AB$3=1,Y44=1),""&amp;AB44&amp;" € / km","€ / km")</f>
        <v>€ / km</v>
      </c>
      <c r="R44" s="245">
        <f>IF(OR($AB$3=1,AND($AB$3=2,$AB$5=2)),AB44*F44,IF(AND($AB$3=2,$AB$5=1),IF(Y44=3,F44*O44,IF(Y44=1,F44*AB44,0)),0))</f>
        <v>0</v>
      </c>
      <c r="S44" s="245"/>
      <c r="U44" s="99"/>
      <c r="Y44" s="100" t="str">
        <f>IF(H44="nach dem gesetzlichen km-satz von:",1,IF(H44="mit einem km-satz von:",3,""))</f>
        <v/>
      </c>
      <c r="Z44" s="84"/>
      <c r="AA44" s="151" t="s">
        <v>95</v>
      </c>
      <c r="AB44" s="152">
        <v>0.2</v>
      </c>
    </row>
    <row r="45" spans="1:31" s="95" customFormat="1" ht="17.100000000000001" customHeight="1" x14ac:dyDescent="0.2">
      <c r="C45" s="106"/>
      <c r="E45" s="145" t="s">
        <v>58</v>
      </c>
      <c r="F45" s="146">
        <f>SUMIFS(T$11:$T37,S$11:$S37,"fahrrad")</f>
        <v>0</v>
      </c>
      <c r="G45" s="148"/>
      <c r="H45" s="244" t="str">
        <f>IF($AB$5=1,"mit:","")</f>
        <v/>
      </c>
      <c r="I45" s="244"/>
      <c r="J45" s="244"/>
      <c r="K45" s="244"/>
      <c r="L45" s="244"/>
      <c r="M45" s="244"/>
      <c r="R45" s="246"/>
      <c r="S45" s="247"/>
      <c r="U45" s="99"/>
    </row>
    <row r="46" spans="1:31" s="95" customFormat="1" ht="17.100000000000001" customHeight="1" x14ac:dyDescent="0.2">
      <c r="C46" s="163" t="s">
        <v>101</v>
      </c>
      <c r="E46" s="145"/>
      <c r="F46" s="146"/>
      <c r="G46" s="148"/>
      <c r="H46" s="235"/>
      <c r="I46" s="235"/>
      <c r="J46" s="235"/>
      <c r="K46" s="235"/>
      <c r="L46" s="235"/>
      <c r="M46" s="235"/>
      <c r="N46" s="235"/>
      <c r="R46" s="234"/>
      <c r="S46" s="234"/>
      <c r="U46" s="99"/>
      <c r="Y46" s="100" t="str">
        <f>IF(H46="in Höhe der tatsächlichen Aufwendungen",1,IF(H46="mit einem individuellen Betrag in Höhe von:",3,""))</f>
        <v/>
      </c>
    </row>
    <row r="47" spans="1:31" s="95" customFormat="1" ht="4.5" customHeight="1" thickBot="1" x14ac:dyDescent="0.25">
      <c r="C47" s="106"/>
      <c r="D47" s="149"/>
      <c r="E47" s="149"/>
      <c r="F47" s="149"/>
      <c r="G47" s="149"/>
      <c r="H47" s="107"/>
      <c r="J47" s="150"/>
      <c r="K47" s="150"/>
      <c r="S47" s="81"/>
      <c r="U47" s="99"/>
    </row>
    <row r="48" spans="1:31" s="95" customFormat="1" ht="20.100000000000001" customHeight="1" thickBot="1" x14ac:dyDescent="0.25">
      <c r="C48" s="108" t="s">
        <v>62</v>
      </c>
      <c r="D48" s="109"/>
      <c r="E48" s="109"/>
      <c r="F48" s="110"/>
      <c r="G48" s="110" t="str">
        <f>IF((($Q$3)="")," ",$Q$3)</f>
        <v xml:space="preserve"> </v>
      </c>
      <c r="H48" s="248"/>
      <c r="I48" s="248"/>
      <c r="J48" s="248"/>
      <c r="K48" s="111"/>
      <c r="L48" s="111"/>
      <c r="M48" s="111"/>
      <c r="N48" s="111"/>
      <c r="O48" s="111"/>
      <c r="P48" s="111"/>
      <c r="Q48" s="111"/>
      <c r="R48" s="111"/>
      <c r="S48" s="112"/>
      <c r="T48" s="241">
        <f>T38+T40+T42</f>
        <v>0</v>
      </c>
      <c r="U48" s="242"/>
    </row>
    <row r="49" spans="5:20" s="113" customFormat="1" ht="12" x14ac:dyDescent="0.2">
      <c r="E49" s="114"/>
      <c r="F49" s="114"/>
      <c r="G49" s="114"/>
      <c r="H49" s="115"/>
      <c r="I49" s="115"/>
      <c r="J49" s="115"/>
      <c r="K49" s="115"/>
      <c r="L49" s="116"/>
      <c r="M49" s="116"/>
      <c r="N49" s="116"/>
      <c r="O49" s="116"/>
      <c r="P49" s="116"/>
      <c r="Q49" s="117"/>
      <c r="R49" s="117"/>
      <c r="S49" s="118"/>
      <c r="T49" s="117"/>
    </row>
    <row r="50" spans="5:20" s="113" customFormat="1" ht="12" x14ac:dyDescent="0.2">
      <c r="E50" s="114"/>
      <c r="F50" s="114"/>
      <c r="G50" s="114"/>
      <c r="H50" s="115"/>
      <c r="I50" s="115"/>
      <c r="J50" s="115"/>
      <c r="K50" s="115"/>
      <c r="L50" s="116"/>
      <c r="M50" s="116"/>
      <c r="N50" s="116"/>
      <c r="O50" s="116"/>
      <c r="P50" s="116"/>
      <c r="Q50" s="117"/>
      <c r="R50" s="117"/>
      <c r="S50" s="118"/>
      <c r="T50" s="117"/>
    </row>
    <row r="51" spans="5:20" s="113" customFormat="1" ht="12" x14ac:dyDescent="0.2">
      <c r="E51" s="114"/>
      <c r="F51" s="114"/>
      <c r="G51" s="114"/>
      <c r="H51" s="115"/>
      <c r="I51" s="115"/>
      <c r="J51" s="115"/>
      <c r="K51" s="115"/>
      <c r="L51" s="116"/>
      <c r="M51" s="116"/>
      <c r="N51" s="116"/>
      <c r="O51" s="116"/>
      <c r="P51" s="116"/>
      <c r="Q51" s="117"/>
      <c r="R51" s="117"/>
      <c r="S51" s="118"/>
      <c r="T51" s="117"/>
    </row>
    <row r="52" spans="5:20" s="113" customFormat="1" ht="12" x14ac:dyDescent="0.2">
      <c r="E52" s="114"/>
      <c r="F52" s="114"/>
      <c r="G52" s="114"/>
      <c r="H52" s="115"/>
      <c r="I52" s="115"/>
      <c r="J52" s="115"/>
      <c r="K52" s="115"/>
      <c r="L52" s="116"/>
      <c r="M52" s="116"/>
      <c r="N52" s="116"/>
      <c r="O52" s="116"/>
      <c r="P52" s="116"/>
      <c r="Q52" s="117"/>
      <c r="R52" s="117"/>
      <c r="S52" s="118"/>
      <c r="T52" s="117"/>
    </row>
    <row r="53" spans="5:20" s="113" customFormat="1" ht="12" x14ac:dyDescent="0.2">
      <c r="E53" s="114"/>
      <c r="F53" s="114"/>
      <c r="G53" s="114"/>
      <c r="H53" s="115"/>
      <c r="I53" s="115"/>
      <c r="J53" s="115"/>
      <c r="K53" s="115"/>
      <c r="L53" s="116"/>
      <c r="M53" s="116"/>
      <c r="N53" s="116"/>
      <c r="O53" s="116"/>
      <c r="P53" s="116"/>
      <c r="Q53" s="117"/>
      <c r="R53" s="117"/>
      <c r="S53" s="118"/>
      <c r="T53" s="117"/>
    </row>
    <row r="54" spans="5:20" s="113" customFormat="1" ht="12" x14ac:dyDescent="0.2">
      <c r="E54" s="114"/>
      <c r="F54" s="114"/>
      <c r="G54" s="114"/>
      <c r="H54" s="115"/>
      <c r="I54" s="115"/>
      <c r="J54" s="115"/>
      <c r="K54" s="115"/>
      <c r="L54" s="116"/>
      <c r="M54" s="116"/>
      <c r="N54" s="116"/>
      <c r="O54" s="116"/>
      <c r="P54" s="116"/>
      <c r="Q54" s="117"/>
      <c r="R54" s="117"/>
      <c r="S54" s="118"/>
      <c r="T54" s="117"/>
    </row>
    <row r="55" spans="5:20" s="113" customFormat="1" ht="12" x14ac:dyDescent="0.2">
      <c r="E55" s="114"/>
      <c r="F55" s="114"/>
      <c r="G55" s="114"/>
      <c r="H55" s="115"/>
      <c r="I55" s="115"/>
      <c r="J55" s="115"/>
      <c r="K55" s="115"/>
      <c r="L55" s="116"/>
      <c r="M55" s="116"/>
      <c r="N55" s="116"/>
      <c r="O55" s="116"/>
      <c r="P55" s="116"/>
      <c r="Q55" s="117"/>
      <c r="R55" s="117"/>
      <c r="S55" s="118"/>
      <c r="T55" s="117"/>
    </row>
    <row r="56" spans="5:20" s="113" customFormat="1" ht="12" x14ac:dyDescent="0.2">
      <c r="E56" s="114"/>
      <c r="F56" s="114"/>
      <c r="G56" s="114"/>
      <c r="H56" s="115"/>
      <c r="I56" s="115"/>
      <c r="J56" s="115"/>
      <c r="K56" s="115"/>
      <c r="L56" s="116"/>
      <c r="M56" s="116"/>
      <c r="N56" s="116"/>
      <c r="O56" s="116"/>
      <c r="P56" s="116"/>
      <c r="Q56" s="117"/>
      <c r="R56" s="117"/>
      <c r="S56" s="118"/>
      <c r="T56" s="117"/>
    </row>
    <row r="57" spans="5:20" s="113" customFormat="1" ht="12" x14ac:dyDescent="0.2">
      <c r="E57" s="114"/>
      <c r="F57" s="114"/>
      <c r="G57" s="114"/>
      <c r="H57" s="115"/>
      <c r="I57" s="115"/>
      <c r="J57" s="115"/>
      <c r="K57" s="115"/>
      <c r="L57" s="116"/>
      <c r="M57" s="116"/>
      <c r="N57" s="116"/>
      <c r="O57" s="116"/>
      <c r="P57" s="116"/>
      <c r="Q57" s="117"/>
      <c r="R57" s="117"/>
      <c r="S57" s="118"/>
      <c r="T57" s="117"/>
    </row>
    <row r="58" spans="5:20" s="113" customFormat="1" ht="12" x14ac:dyDescent="0.2">
      <c r="E58" s="114"/>
      <c r="F58" s="114"/>
      <c r="G58" s="114"/>
      <c r="H58" s="115"/>
      <c r="I58" s="115"/>
      <c r="J58" s="115"/>
      <c r="K58" s="115"/>
      <c r="L58" s="116"/>
      <c r="M58" s="116"/>
      <c r="N58" s="116"/>
      <c r="O58" s="116"/>
      <c r="P58" s="116"/>
      <c r="Q58" s="117"/>
      <c r="R58" s="117"/>
      <c r="S58" s="118"/>
      <c r="T58" s="117"/>
    </row>
    <row r="59" spans="5:20" s="113" customFormat="1" ht="12" x14ac:dyDescent="0.2">
      <c r="E59" s="114"/>
      <c r="F59" s="114"/>
      <c r="G59" s="114"/>
      <c r="H59" s="115"/>
      <c r="I59" s="115"/>
      <c r="J59" s="115"/>
      <c r="K59" s="115"/>
      <c r="L59" s="116"/>
      <c r="M59" s="116"/>
      <c r="N59" s="116"/>
      <c r="O59" s="116"/>
      <c r="P59" s="116"/>
      <c r="Q59" s="117"/>
      <c r="R59" s="117"/>
      <c r="S59" s="118"/>
      <c r="T59" s="117"/>
    </row>
    <row r="60" spans="5:20" s="113" customFormat="1" ht="12" x14ac:dyDescent="0.2">
      <c r="E60" s="114"/>
      <c r="F60" s="114"/>
      <c r="G60" s="114"/>
      <c r="H60" s="115"/>
      <c r="I60" s="115"/>
      <c r="J60" s="115"/>
      <c r="K60" s="115"/>
      <c r="L60" s="116"/>
      <c r="M60" s="116"/>
      <c r="N60" s="116"/>
      <c r="O60" s="116"/>
      <c r="P60" s="116"/>
      <c r="Q60" s="117"/>
      <c r="R60" s="117"/>
      <c r="S60" s="118"/>
      <c r="T60" s="117"/>
    </row>
    <row r="61" spans="5:20" s="113" customFormat="1" ht="12" x14ac:dyDescent="0.2">
      <c r="E61" s="114"/>
      <c r="F61" s="114"/>
      <c r="G61" s="114"/>
      <c r="H61" s="115"/>
      <c r="I61" s="115"/>
      <c r="J61" s="115"/>
      <c r="K61" s="115"/>
      <c r="L61" s="116"/>
      <c r="M61" s="116"/>
      <c r="N61" s="116"/>
      <c r="O61" s="116"/>
      <c r="P61" s="116"/>
      <c r="Q61" s="117"/>
      <c r="R61" s="117"/>
      <c r="S61" s="118"/>
      <c r="T61" s="117"/>
    </row>
    <row r="62" spans="5:20" s="113" customFormat="1" ht="12" x14ac:dyDescent="0.2">
      <c r="E62" s="114"/>
      <c r="F62" s="114"/>
      <c r="G62" s="114"/>
      <c r="H62" s="115"/>
      <c r="I62" s="115"/>
      <c r="J62" s="115"/>
      <c r="K62" s="115"/>
      <c r="L62" s="116"/>
      <c r="M62" s="116"/>
      <c r="N62" s="116"/>
      <c r="O62" s="116"/>
      <c r="P62" s="116"/>
      <c r="Q62" s="117"/>
      <c r="R62" s="117"/>
      <c r="S62" s="118"/>
      <c r="T62" s="117"/>
    </row>
    <row r="63" spans="5:20" s="113" customFormat="1" ht="12" x14ac:dyDescent="0.2">
      <c r="E63" s="114"/>
      <c r="F63" s="114"/>
      <c r="G63" s="114"/>
      <c r="H63" s="115"/>
      <c r="I63" s="115"/>
      <c r="J63" s="115"/>
      <c r="K63" s="115"/>
      <c r="L63" s="116"/>
      <c r="M63" s="116"/>
      <c r="N63" s="116"/>
      <c r="O63" s="116"/>
      <c r="P63" s="116"/>
      <c r="Q63" s="117"/>
      <c r="R63" s="117"/>
      <c r="S63" s="118"/>
      <c r="T63" s="117"/>
    </row>
    <row r="64" spans="5:20" s="113" customFormat="1" ht="12" x14ac:dyDescent="0.2">
      <c r="E64" s="114"/>
      <c r="F64" s="114"/>
      <c r="G64" s="114"/>
      <c r="H64" s="115"/>
      <c r="I64" s="115"/>
      <c r="J64" s="115"/>
      <c r="K64" s="115"/>
      <c r="L64" s="116"/>
      <c r="M64" s="116"/>
      <c r="N64" s="116"/>
      <c r="O64" s="116"/>
      <c r="P64" s="116"/>
      <c r="Q64" s="117"/>
      <c r="R64" s="117"/>
      <c r="S64" s="118"/>
      <c r="T64" s="117"/>
    </row>
    <row r="65" spans="5:20" s="113" customFormat="1" ht="12" x14ac:dyDescent="0.2">
      <c r="E65" s="114"/>
      <c r="F65" s="114"/>
      <c r="G65" s="114"/>
      <c r="H65" s="115"/>
      <c r="I65" s="115"/>
      <c r="J65" s="115"/>
      <c r="K65" s="115"/>
      <c r="L65" s="116"/>
      <c r="M65" s="116"/>
      <c r="N65" s="116"/>
      <c r="O65" s="116"/>
      <c r="P65" s="116"/>
      <c r="Q65" s="117"/>
      <c r="R65" s="117"/>
      <c r="S65" s="118"/>
      <c r="T65" s="117"/>
    </row>
    <row r="66" spans="5:20" s="113" customFormat="1" ht="12" x14ac:dyDescent="0.2">
      <c r="E66" s="114"/>
      <c r="F66" s="114"/>
      <c r="G66" s="114"/>
      <c r="H66" s="115"/>
      <c r="I66" s="115"/>
      <c r="J66" s="115"/>
      <c r="K66" s="115"/>
      <c r="L66" s="116"/>
      <c r="M66" s="116"/>
      <c r="N66" s="116"/>
      <c r="O66" s="116"/>
      <c r="P66" s="116"/>
      <c r="Q66" s="117"/>
      <c r="R66" s="117"/>
      <c r="S66" s="118"/>
      <c r="T66" s="117"/>
    </row>
    <row r="67" spans="5:20" s="113" customFormat="1" ht="12" x14ac:dyDescent="0.2">
      <c r="E67" s="114"/>
      <c r="F67" s="114"/>
      <c r="G67" s="114"/>
      <c r="H67" s="115"/>
      <c r="I67" s="115"/>
      <c r="J67" s="115"/>
      <c r="K67" s="115"/>
      <c r="L67" s="116"/>
      <c r="M67" s="116"/>
      <c r="N67" s="116"/>
      <c r="O67" s="116"/>
      <c r="P67" s="116"/>
      <c r="Q67" s="117"/>
      <c r="R67" s="117"/>
      <c r="S67" s="118"/>
      <c r="T67" s="117"/>
    </row>
    <row r="68" spans="5:20" s="113" customFormat="1" ht="12" x14ac:dyDescent="0.2">
      <c r="E68" s="114"/>
      <c r="F68" s="114"/>
      <c r="G68" s="114"/>
      <c r="H68" s="115"/>
      <c r="I68" s="115"/>
      <c r="J68" s="115"/>
      <c r="K68" s="115"/>
      <c r="L68" s="116"/>
      <c r="M68" s="116"/>
      <c r="N68" s="116"/>
      <c r="O68" s="116"/>
      <c r="P68" s="116"/>
      <c r="Q68" s="117"/>
      <c r="R68" s="117"/>
      <c r="S68" s="118"/>
      <c r="T68" s="117"/>
    </row>
    <row r="69" spans="5:20" s="113" customFormat="1" ht="12" x14ac:dyDescent="0.2">
      <c r="E69" s="114"/>
      <c r="F69" s="114"/>
      <c r="G69" s="114"/>
      <c r="H69" s="115"/>
      <c r="I69" s="115"/>
      <c r="J69" s="115"/>
      <c r="K69" s="115"/>
      <c r="L69" s="116"/>
      <c r="M69" s="116"/>
      <c r="N69" s="116"/>
      <c r="O69" s="116"/>
      <c r="P69" s="116"/>
      <c r="Q69" s="117"/>
      <c r="R69" s="117"/>
      <c r="S69" s="118"/>
      <c r="T69" s="117"/>
    </row>
    <row r="70" spans="5:20" s="113" customFormat="1" ht="12" x14ac:dyDescent="0.2">
      <c r="E70" s="114"/>
      <c r="F70" s="114"/>
      <c r="G70" s="114"/>
      <c r="H70" s="115"/>
      <c r="I70" s="115"/>
      <c r="J70" s="115"/>
      <c r="K70" s="115"/>
      <c r="L70" s="116"/>
      <c r="M70" s="116"/>
      <c r="N70" s="116"/>
      <c r="O70" s="116"/>
      <c r="P70" s="116"/>
      <c r="Q70" s="117"/>
      <c r="R70" s="117"/>
      <c r="S70" s="118"/>
      <c r="T70" s="117"/>
    </row>
    <row r="71" spans="5:20" s="113" customFormat="1" ht="12" x14ac:dyDescent="0.2">
      <c r="E71" s="114"/>
      <c r="F71" s="114"/>
      <c r="G71" s="114"/>
      <c r="H71" s="115"/>
      <c r="I71" s="115"/>
      <c r="J71" s="115"/>
      <c r="K71" s="115"/>
      <c r="L71" s="116"/>
      <c r="M71" s="116"/>
      <c r="N71" s="116"/>
      <c r="O71" s="116"/>
      <c r="P71" s="116"/>
      <c r="Q71" s="117"/>
      <c r="R71" s="117"/>
      <c r="S71" s="118"/>
      <c r="T71" s="117"/>
    </row>
    <row r="72" spans="5:20" s="113" customFormat="1" ht="12" x14ac:dyDescent="0.2">
      <c r="E72" s="114"/>
      <c r="F72" s="114"/>
      <c r="G72" s="114"/>
      <c r="H72" s="115"/>
      <c r="I72" s="115"/>
      <c r="J72" s="115"/>
      <c r="K72" s="115"/>
      <c r="L72" s="116"/>
      <c r="M72" s="116"/>
      <c r="N72" s="116"/>
      <c r="O72" s="116"/>
      <c r="P72" s="116"/>
      <c r="Q72" s="117"/>
      <c r="R72" s="117"/>
      <c r="S72" s="118"/>
      <c r="T72" s="117"/>
    </row>
    <row r="73" spans="5:20" s="113" customFormat="1" ht="12" x14ac:dyDescent="0.2">
      <c r="E73" s="114"/>
      <c r="F73" s="114"/>
      <c r="G73" s="114"/>
      <c r="H73" s="115"/>
      <c r="I73" s="115"/>
      <c r="J73" s="115"/>
      <c r="K73" s="115"/>
      <c r="L73" s="116"/>
      <c r="M73" s="116"/>
      <c r="N73" s="116"/>
      <c r="O73" s="116"/>
      <c r="P73" s="116"/>
      <c r="Q73" s="117"/>
      <c r="R73" s="117"/>
      <c r="S73" s="118"/>
      <c r="T73" s="117"/>
    </row>
    <row r="74" spans="5:20" s="113" customFormat="1" ht="12" x14ac:dyDescent="0.2">
      <c r="E74" s="114"/>
      <c r="F74" s="114"/>
      <c r="G74" s="114"/>
      <c r="H74" s="115"/>
      <c r="I74" s="115"/>
      <c r="J74" s="115"/>
      <c r="K74" s="115"/>
      <c r="L74" s="116"/>
      <c r="M74" s="116"/>
      <c r="N74" s="116"/>
      <c r="O74" s="116"/>
      <c r="P74" s="116"/>
      <c r="Q74" s="117"/>
      <c r="R74" s="117"/>
      <c r="S74" s="118"/>
      <c r="T74" s="117"/>
    </row>
    <row r="75" spans="5:20" s="113" customFormat="1" ht="12" x14ac:dyDescent="0.2">
      <c r="E75" s="114"/>
      <c r="F75" s="114"/>
      <c r="G75" s="114"/>
      <c r="H75" s="115"/>
      <c r="I75" s="115"/>
      <c r="J75" s="115"/>
      <c r="K75" s="115"/>
      <c r="L75" s="116"/>
      <c r="M75" s="116"/>
      <c r="N75" s="116"/>
      <c r="O75" s="116"/>
      <c r="P75" s="116"/>
      <c r="Q75" s="117"/>
      <c r="R75" s="117"/>
      <c r="S75" s="118"/>
      <c r="T75" s="117"/>
    </row>
    <row r="76" spans="5:20" s="113" customFormat="1" ht="12" x14ac:dyDescent="0.2">
      <c r="E76" s="114"/>
      <c r="F76" s="114"/>
      <c r="G76" s="114"/>
      <c r="H76" s="115"/>
      <c r="I76" s="115"/>
      <c r="J76" s="115"/>
      <c r="K76" s="115"/>
      <c r="L76" s="116"/>
      <c r="M76" s="116"/>
      <c r="N76" s="116"/>
      <c r="O76" s="116"/>
      <c r="P76" s="116"/>
      <c r="Q76" s="117"/>
      <c r="R76" s="117"/>
      <c r="S76" s="118"/>
      <c r="T76" s="117"/>
    </row>
    <row r="77" spans="5:20" s="113" customFormat="1" ht="12" x14ac:dyDescent="0.2">
      <c r="E77" s="114"/>
      <c r="F77" s="114"/>
      <c r="G77" s="114"/>
      <c r="H77" s="115"/>
      <c r="I77" s="115"/>
      <c r="J77" s="115"/>
      <c r="K77" s="115"/>
      <c r="L77" s="116"/>
      <c r="M77" s="116"/>
      <c r="N77" s="116"/>
      <c r="O77" s="116"/>
      <c r="P77" s="116"/>
      <c r="Q77" s="117"/>
      <c r="R77" s="117"/>
      <c r="S77" s="118"/>
      <c r="T77" s="117"/>
    </row>
    <row r="78" spans="5:20" s="113" customFormat="1" ht="12" x14ac:dyDescent="0.2">
      <c r="E78" s="114"/>
      <c r="F78" s="114"/>
      <c r="G78" s="114"/>
      <c r="H78" s="115"/>
      <c r="I78" s="115"/>
      <c r="J78" s="115"/>
      <c r="K78" s="115"/>
      <c r="L78" s="116"/>
      <c r="M78" s="116"/>
      <c r="N78" s="116"/>
      <c r="O78" s="116"/>
      <c r="P78" s="116"/>
      <c r="Q78" s="117"/>
      <c r="R78" s="117"/>
      <c r="S78" s="118"/>
      <c r="T78" s="117"/>
    </row>
    <row r="79" spans="5:20" s="113" customFormat="1" ht="12" x14ac:dyDescent="0.2">
      <c r="E79" s="114"/>
      <c r="F79" s="114"/>
      <c r="G79" s="114"/>
      <c r="H79" s="115"/>
      <c r="I79" s="115"/>
      <c r="J79" s="115"/>
      <c r="K79" s="115"/>
      <c r="L79" s="116"/>
      <c r="M79" s="116"/>
      <c r="N79" s="116"/>
      <c r="O79" s="116"/>
      <c r="P79" s="116"/>
      <c r="Q79" s="117"/>
      <c r="R79" s="117"/>
      <c r="S79" s="118"/>
      <c r="T79" s="117"/>
    </row>
    <row r="80" spans="5:20" s="113" customFormat="1" ht="12" x14ac:dyDescent="0.2">
      <c r="E80" s="114"/>
      <c r="F80" s="114"/>
      <c r="G80" s="114"/>
      <c r="H80" s="115"/>
      <c r="I80" s="115"/>
      <c r="J80" s="115"/>
      <c r="K80" s="115"/>
      <c r="L80" s="116"/>
      <c r="M80" s="116"/>
      <c r="N80" s="116"/>
      <c r="O80" s="116"/>
      <c r="P80" s="116"/>
      <c r="Q80" s="117"/>
      <c r="R80" s="117"/>
      <c r="S80" s="118"/>
      <c r="T80" s="117"/>
    </row>
    <row r="81" spans="3:20" s="113" customFormat="1" ht="12" x14ac:dyDescent="0.2">
      <c r="E81" s="114"/>
      <c r="F81" s="114"/>
      <c r="G81" s="114"/>
      <c r="H81" s="115"/>
      <c r="I81" s="115"/>
      <c r="J81" s="115"/>
      <c r="K81" s="115"/>
      <c r="L81" s="116"/>
      <c r="M81" s="116"/>
      <c r="N81" s="116"/>
      <c r="O81" s="116"/>
      <c r="P81" s="116"/>
      <c r="Q81" s="117"/>
      <c r="R81" s="117"/>
      <c r="S81" s="118"/>
      <c r="T81" s="117"/>
    </row>
    <row r="82" spans="3:20" s="113" customFormat="1" ht="12" x14ac:dyDescent="0.2">
      <c r="E82" s="114"/>
      <c r="F82" s="114"/>
      <c r="G82" s="114"/>
      <c r="H82" s="115"/>
      <c r="I82" s="115"/>
      <c r="J82" s="115"/>
      <c r="K82" s="115"/>
      <c r="L82" s="116"/>
      <c r="M82" s="116"/>
      <c r="N82" s="116"/>
      <c r="O82" s="116"/>
      <c r="P82" s="116"/>
      <c r="Q82" s="117"/>
      <c r="R82" s="117"/>
      <c r="S82" s="118"/>
      <c r="T82" s="117"/>
    </row>
    <row r="83" spans="3:20" s="113" customFormat="1" ht="12" x14ac:dyDescent="0.2">
      <c r="E83" s="114"/>
      <c r="F83" s="114"/>
      <c r="G83" s="114"/>
      <c r="H83" s="115"/>
      <c r="I83" s="115"/>
      <c r="J83" s="115"/>
      <c r="K83" s="115"/>
      <c r="L83" s="116"/>
      <c r="M83" s="116"/>
      <c r="N83" s="116"/>
      <c r="O83" s="116"/>
      <c r="P83" s="116"/>
      <c r="Q83" s="117"/>
      <c r="R83" s="117"/>
      <c r="S83" s="118"/>
      <c r="T83" s="117"/>
    </row>
    <row r="84" spans="3:20" s="113" customFormat="1" ht="12" x14ac:dyDescent="0.2">
      <c r="E84" s="114"/>
      <c r="F84" s="114"/>
      <c r="G84" s="114"/>
      <c r="H84" s="115"/>
      <c r="I84" s="115"/>
      <c r="J84" s="115"/>
      <c r="K84" s="115"/>
      <c r="L84" s="116"/>
      <c r="M84" s="116"/>
      <c r="N84" s="116"/>
      <c r="O84" s="116"/>
      <c r="P84" s="116"/>
      <c r="Q84" s="117"/>
      <c r="R84" s="117"/>
      <c r="S84" s="118"/>
      <c r="T84" s="117"/>
    </row>
    <row r="85" spans="3:20" s="113" customFormat="1" ht="12" x14ac:dyDescent="0.2">
      <c r="E85" s="114"/>
      <c r="F85" s="114"/>
      <c r="G85" s="114"/>
      <c r="H85" s="115"/>
      <c r="I85" s="115"/>
      <c r="J85" s="115"/>
      <c r="K85" s="115"/>
      <c r="L85" s="116"/>
      <c r="M85" s="116"/>
      <c r="N85" s="116"/>
      <c r="O85" s="116"/>
      <c r="P85" s="116"/>
      <c r="Q85" s="117"/>
      <c r="R85" s="117"/>
      <c r="S85" s="118"/>
      <c r="T85" s="117"/>
    </row>
    <row r="86" spans="3:20" s="113" customFormat="1" ht="12" x14ac:dyDescent="0.2">
      <c r="E86" s="114"/>
      <c r="F86" s="114"/>
      <c r="G86" s="114"/>
      <c r="H86" s="115"/>
      <c r="I86" s="115"/>
      <c r="J86" s="115"/>
      <c r="K86" s="115"/>
      <c r="L86" s="116"/>
      <c r="M86" s="116"/>
      <c r="N86" s="116"/>
      <c r="O86" s="116"/>
      <c r="P86" s="116"/>
      <c r="Q86" s="117"/>
      <c r="R86" s="117"/>
      <c r="S86" s="118"/>
      <c r="T86" s="117"/>
    </row>
    <row r="87" spans="3:20" s="113" customFormat="1" ht="12" x14ac:dyDescent="0.2">
      <c r="E87" s="114"/>
      <c r="F87" s="114"/>
      <c r="G87" s="114"/>
      <c r="H87" s="115"/>
      <c r="I87" s="115"/>
      <c r="J87" s="115"/>
      <c r="K87" s="115"/>
      <c r="L87" s="116"/>
      <c r="M87" s="116"/>
      <c r="N87" s="116"/>
      <c r="O87" s="116"/>
      <c r="P87" s="116"/>
      <c r="Q87" s="117"/>
      <c r="R87" s="117"/>
      <c r="S87" s="118"/>
      <c r="T87" s="117"/>
    </row>
    <row r="88" spans="3:20" s="113" customFormat="1" ht="12" x14ac:dyDescent="0.2">
      <c r="E88" s="114"/>
      <c r="F88" s="114"/>
      <c r="G88" s="114"/>
      <c r="H88" s="115"/>
      <c r="I88" s="115"/>
      <c r="J88" s="115"/>
      <c r="K88" s="115"/>
      <c r="L88" s="116"/>
      <c r="M88" s="116"/>
      <c r="N88" s="116"/>
      <c r="O88" s="116"/>
      <c r="P88" s="116"/>
      <c r="Q88" s="117"/>
      <c r="R88" s="117"/>
      <c r="S88" s="118"/>
      <c r="T88" s="117"/>
    </row>
    <row r="89" spans="3:20" s="113" customFormat="1" ht="12" x14ac:dyDescent="0.2">
      <c r="E89" s="114"/>
      <c r="F89" s="114"/>
      <c r="G89" s="114"/>
      <c r="H89" s="115"/>
      <c r="I89" s="115"/>
      <c r="J89" s="115"/>
      <c r="K89" s="115"/>
      <c r="L89" s="116"/>
      <c r="M89" s="116"/>
      <c r="N89" s="116"/>
      <c r="O89" s="116"/>
      <c r="P89" s="116"/>
      <c r="Q89" s="117"/>
      <c r="R89" s="117"/>
      <c r="S89" s="118"/>
      <c r="T89" s="117"/>
    </row>
    <row r="90" spans="3:20" s="113" customFormat="1" ht="12" x14ac:dyDescent="0.2">
      <c r="E90" s="114"/>
      <c r="F90" s="114"/>
      <c r="G90" s="114"/>
      <c r="H90" s="115"/>
      <c r="I90" s="115"/>
      <c r="J90" s="115"/>
      <c r="K90" s="115"/>
      <c r="L90" s="116"/>
      <c r="M90" s="116"/>
      <c r="N90" s="116"/>
      <c r="O90" s="116"/>
      <c r="P90" s="116"/>
      <c r="Q90" s="117"/>
      <c r="R90" s="117"/>
      <c r="S90" s="118"/>
      <c r="T90" s="117"/>
    </row>
    <row r="91" spans="3:20" s="113" customFormat="1" ht="12" x14ac:dyDescent="0.2">
      <c r="E91" s="114"/>
      <c r="F91" s="114"/>
      <c r="G91" s="114"/>
      <c r="H91" s="115"/>
      <c r="I91" s="115"/>
      <c r="J91" s="115"/>
      <c r="K91" s="115"/>
      <c r="L91" s="116"/>
      <c r="M91" s="116"/>
      <c r="N91" s="116"/>
      <c r="O91" s="116"/>
      <c r="P91" s="116"/>
      <c r="Q91" s="117"/>
      <c r="R91" s="117"/>
      <c r="S91" s="118"/>
      <c r="T91" s="117"/>
    </row>
    <row r="92" spans="3:20" s="115" customFormat="1" ht="12" x14ac:dyDescent="0.2">
      <c r="C92" s="113"/>
      <c r="D92" s="113"/>
      <c r="E92" s="114"/>
      <c r="F92" s="114"/>
      <c r="G92" s="114"/>
      <c r="L92" s="116"/>
      <c r="M92" s="116"/>
      <c r="N92" s="116"/>
      <c r="O92" s="116"/>
      <c r="P92" s="116"/>
      <c r="Q92" s="117"/>
      <c r="R92" s="117"/>
      <c r="S92" s="118"/>
      <c r="T92" s="117"/>
    </row>
    <row r="93" spans="3:20" s="115" customFormat="1" ht="12" x14ac:dyDescent="0.2">
      <c r="C93" s="113"/>
      <c r="D93" s="113"/>
      <c r="E93" s="119"/>
      <c r="F93" s="119"/>
      <c r="G93" s="119"/>
      <c r="L93" s="116"/>
      <c r="M93" s="116"/>
      <c r="N93" s="116"/>
      <c r="O93" s="116"/>
      <c r="P93" s="116"/>
      <c r="Q93" s="117"/>
      <c r="R93" s="117"/>
      <c r="S93" s="118"/>
      <c r="T93" s="117"/>
    </row>
    <row r="94" spans="3:20" s="113" customFormat="1" ht="12" x14ac:dyDescent="0.2">
      <c r="E94" s="114"/>
      <c r="F94" s="114"/>
      <c r="G94" s="114"/>
      <c r="H94" s="115"/>
      <c r="I94" s="115"/>
      <c r="J94" s="115"/>
      <c r="K94" s="115"/>
      <c r="L94" s="116"/>
      <c r="M94" s="116"/>
      <c r="N94" s="116"/>
      <c r="O94" s="116"/>
      <c r="P94" s="116"/>
      <c r="Q94" s="117"/>
      <c r="R94" s="117"/>
      <c r="S94" s="118"/>
      <c r="T94" s="117"/>
    </row>
    <row r="95" spans="3:20" s="113" customFormat="1" ht="12" x14ac:dyDescent="0.2">
      <c r="E95" s="114"/>
      <c r="F95" s="114"/>
      <c r="G95" s="114"/>
      <c r="H95" s="115"/>
      <c r="I95" s="115"/>
      <c r="J95" s="115"/>
      <c r="K95" s="115"/>
      <c r="L95" s="116"/>
      <c r="M95" s="116"/>
      <c r="N95" s="116"/>
      <c r="O95" s="116"/>
      <c r="P95" s="116"/>
      <c r="Q95" s="117"/>
      <c r="R95" s="117"/>
      <c r="S95" s="118"/>
      <c r="T95" s="117"/>
    </row>
    <row r="96" spans="3:20" s="115" customFormat="1" ht="12" x14ac:dyDescent="0.2">
      <c r="C96" s="113"/>
      <c r="D96" s="113"/>
      <c r="E96" s="120"/>
      <c r="F96" s="120"/>
      <c r="G96" s="120"/>
      <c r="L96" s="116"/>
      <c r="M96" s="116"/>
      <c r="N96" s="116"/>
      <c r="O96" s="116"/>
      <c r="P96" s="116"/>
      <c r="Q96" s="117"/>
      <c r="R96" s="117"/>
      <c r="S96" s="118"/>
      <c r="T96" s="117"/>
    </row>
    <row r="97" spans="3:20" s="122" customFormat="1" x14ac:dyDescent="0.2">
      <c r="C97"/>
      <c r="D97"/>
      <c r="E97" s="121"/>
      <c r="F97" s="121"/>
      <c r="G97" s="121"/>
      <c r="L97" s="123"/>
      <c r="M97" s="123"/>
      <c r="N97" s="123"/>
      <c r="O97" s="123"/>
      <c r="P97" s="123"/>
      <c r="Q97" s="17"/>
      <c r="R97" s="17"/>
      <c r="S97" s="18"/>
      <c r="T97" s="17"/>
    </row>
  </sheetData>
  <sheetProtection algorithmName="SHA-512" hashValue="p4uV6s4N/nBWj3mjxBVOdqANI63rc/l0sqh5e2PKsEhJeYdCrWOBP3akQ3v/EmtfNiBKPGIy+qTX/T8t3+gmfg==" saltValue="FAWPqZ2CwN6S5XJH2pq8pQ==" spinCount="100000" sheet="1" selectLockedCells="1"/>
  <mergeCells count="64">
    <mergeCell ref="T48:U48"/>
    <mergeCell ref="H43:M43"/>
    <mergeCell ref="H44:M44"/>
    <mergeCell ref="H45:M45"/>
    <mergeCell ref="R43:S43"/>
    <mergeCell ref="R44:S44"/>
    <mergeCell ref="R45:S45"/>
    <mergeCell ref="H48:J48"/>
    <mergeCell ref="Z9:AC9"/>
    <mergeCell ref="W9:X9"/>
    <mergeCell ref="R46:S46"/>
    <mergeCell ref="H46:N46"/>
    <mergeCell ref="Q3:U3"/>
    <mergeCell ref="Q5:U5"/>
    <mergeCell ref="T42:U42"/>
    <mergeCell ref="T40:U40"/>
    <mergeCell ref="T38:U38"/>
    <mergeCell ref="J36:K36"/>
    <mergeCell ref="C40:D40"/>
    <mergeCell ref="S9:T9"/>
    <mergeCell ref="H10:I10"/>
    <mergeCell ref="L9:N9"/>
    <mergeCell ref="L7:O8"/>
    <mergeCell ref="S7:U8"/>
    <mergeCell ref="C8:F8"/>
    <mergeCell ref="R40:S40"/>
    <mergeCell ref="I38:O38"/>
    <mergeCell ref="R38:S38"/>
    <mergeCell ref="N36:O36"/>
    <mergeCell ref="P36:Q36"/>
    <mergeCell ref="P7:R8"/>
    <mergeCell ref="E3:G3"/>
    <mergeCell ref="E5:G5"/>
    <mergeCell ref="A1:B1"/>
    <mergeCell ref="I40:O40"/>
    <mergeCell ref="C43:D44"/>
    <mergeCell ref="H8:J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3:B23"/>
    <mergeCell ref="A22:B22"/>
    <mergeCell ref="A24:B24"/>
    <mergeCell ref="A25:B25"/>
    <mergeCell ref="A26:B26"/>
    <mergeCell ref="A27:B27"/>
    <mergeCell ref="A28:B28"/>
    <mergeCell ref="A34:B34"/>
    <mergeCell ref="A35:B35"/>
    <mergeCell ref="A29:B29"/>
    <mergeCell ref="A30:B30"/>
    <mergeCell ref="A31:B31"/>
    <mergeCell ref="A32:B32"/>
    <mergeCell ref="A33:B33"/>
  </mergeCells>
  <phoneticPr fontId="12" type="noConversion"/>
  <conditionalFormatting sqref="A11:A35">
    <cfRule type="expression" dxfId="28" priority="31">
      <formula>AE11=1</formula>
    </cfRule>
  </conditionalFormatting>
  <conditionalFormatting sqref="C11">
    <cfRule type="expression" dxfId="27" priority="1">
      <formula>OR(AND($E11="mehrtägigen",$H11="begann"),AND($E11="mehrtägigen",$H11=""))</formula>
    </cfRule>
  </conditionalFormatting>
  <conditionalFormatting sqref="D11:I11 J11:U13 C12:I13 C14:U35">
    <cfRule type="expression" dxfId="26" priority="2">
      <formula>OR(AND($F11="mehrtägigen",$G11="begann"),AND($F11="mehrtägigen",$G11=""))</formula>
    </cfRule>
  </conditionalFormatting>
  <conditionalFormatting sqref="G11:G35">
    <cfRule type="expression" dxfId="25" priority="5">
      <formula>X11=1</formula>
    </cfRule>
  </conditionalFormatting>
  <conditionalFormatting sqref="H42">
    <cfRule type="expression" dxfId="24" priority="26">
      <formula>$AB$5=1</formula>
    </cfRule>
  </conditionalFormatting>
  <conditionalFormatting sqref="H11:I35">
    <cfRule type="expression" dxfId="23" priority="4">
      <formula>$X11=2</formula>
    </cfRule>
  </conditionalFormatting>
  <conditionalFormatting sqref="I38">
    <cfRule type="expression" dxfId="22" priority="15">
      <formula>AND($AC$3=2,$AC$5=1)</formula>
    </cfRule>
  </conditionalFormatting>
  <conditionalFormatting sqref="I38:O38 I40:O40 H43:M44 H46:N46">
    <cfRule type="expression" dxfId="21" priority="28">
      <formula>AND($AB$3=2,$AB$5=1)</formula>
    </cfRule>
  </conditionalFormatting>
  <conditionalFormatting sqref="L11:N35">
    <cfRule type="expression" dxfId="20" priority="11">
      <formula>$AB$3&lt;&gt;2</formula>
    </cfRule>
  </conditionalFormatting>
  <conditionalFormatting sqref="O43:O44">
    <cfRule type="expression" dxfId="19" priority="27">
      <formula>AND($AB$5=1,Y43=3)</formula>
    </cfRule>
  </conditionalFormatting>
  <conditionalFormatting sqref="P11:P35">
    <cfRule type="expression" dxfId="18" priority="9">
      <formula>AND($AB$3=2,$AB$5=2)</formula>
    </cfRule>
  </conditionalFormatting>
  <conditionalFormatting sqref="P11:Q35">
    <cfRule type="expression" dxfId="17" priority="8">
      <formula>$AB$3&lt;&gt;2</formula>
    </cfRule>
  </conditionalFormatting>
  <conditionalFormatting sqref="Q5:U5">
    <cfRule type="expression" dxfId="16" priority="19">
      <formula>$AB$3=1</formula>
    </cfRule>
  </conditionalFormatting>
  <conditionalFormatting sqref="R38:S38 R40:S40 R46:S46">
    <cfRule type="expression" dxfId="15" priority="16">
      <formula>AND($AB$5=1,$Y38=3)</formula>
    </cfRule>
  </conditionalFormatting>
  <dataValidations count="12">
    <dataValidation type="list" allowBlank="1" showInputMessage="1" showErrorMessage="1" sqref="K6" xr:uid="{00000000-0002-0000-0000-000000000000}">
      <formula1>Liste_DMII</formula1>
    </dataValidation>
    <dataValidation type="list" allowBlank="1" showInputMessage="1" showErrorMessage="1" sqref="E96:G97" xr:uid="{00000000-0002-0000-0000-000001000000}">
      <formula1>$E$95:$E$96</formula1>
    </dataValidation>
    <dataValidation type="list" allowBlank="1" showInputMessage="1" showErrorMessage="1" sqref="E5" xr:uid="{D39E88A8-6DBD-4D55-9996-1A3226E60EFB}">
      <formula1>"Unternehmer,Arbeitnehmer"</formula1>
    </dataValidation>
    <dataValidation type="list" allowBlank="1" showInputMessage="1" showErrorMessage="1" sqref="Q5" xr:uid="{94AC7D23-10E9-4562-9354-319F1C691276}">
      <formula1>"Meinen Arbeitgeber,Meine Einkommensteuererklärung"</formula1>
    </dataValidation>
    <dataValidation type="list" allowBlank="1" showInputMessage="1" showErrorMessage="1" sqref="S11:S35" xr:uid="{5BEC2A91-64A4-4612-9BB8-C4D008EB277B}">
      <formula1>"PKW,sonst. Kfz,Fahrrad"</formula1>
    </dataValidation>
    <dataValidation type="list" allowBlank="1" showInputMessage="1" showErrorMessage="1" sqref="F11:F35" xr:uid="{377C3CB0-05D7-4F37-BA27-36D099F06D5F}">
      <formula1>"eintägigen,mehrtägigen"</formula1>
    </dataValidation>
    <dataValidation type="list" allowBlank="1" showInputMessage="1" showErrorMessage="1" sqref="G11:G35" xr:uid="{DAC84765-4E06-45E9-A167-3D87AF4255B6}">
      <formula1>"begann,endete"</formula1>
    </dataValidation>
    <dataValidation type="list" allowBlank="1" showInputMessage="1" showErrorMessage="1" sqref="L11:N35 P11:P35" xr:uid="{6AF4C94C-CC21-4BB7-B0D4-824EDC9623AC}">
      <formula1>"Ja"</formula1>
    </dataValidation>
    <dataValidation type="list" allowBlank="1" showInputMessage="1" showErrorMessage="1" sqref="H43:H44" xr:uid="{59CD7A31-8371-4935-9170-6AFEBECDCABA}">
      <formula1>"nach dem gesetzlichen km-Satz von:,mit einem km-Satz von:"</formula1>
    </dataValidation>
    <dataValidation type="list" allowBlank="1" showInputMessage="1" showErrorMessage="1" sqref="I40" xr:uid="{64691559-AA12-4B45-97A4-CB80AEDF7721}">
      <formula1>"in Höhe der tatsächlichen Aufwendungen,in Höhe der erstattungsfähigen Pauschalen,mit einem individuellen Betrag in Höhe von:"</formula1>
    </dataValidation>
    <dataValidation type="list" allowBlank="1" showInputMessage="1" showErrorMessage="1" sqref="I38" xr:uid="{0CCEC832-240A-435D-9E39-737881E0409E}">
      <formula1>"in Höhe der gesetzlichen Pauschalen,mit einem individuellen Betrag in Höhe von:"</formula1>
    </dataValidation>
    <dataValidation type="list" allowBlank="1" showInputMessage="1" showErrorMessage="1" sqref="H46" xr:uid="{FD5FF6D4-E37A-4E1D-A1D3-F0E0A2D11082}">
      <formula1>"in Höhe der tatsächlichen Aufwendungen,mit einem individuellen Betrag in Höhe von:"</formula1>
    </dataValidation>
  </dataValidations>
  <hyperlinks>
    <hyperlink ref="A10" location="Bearbeitungshinweise!A1" display="Bearbeitungshinweise" xr:uid="{259B65B3-B3E1-43A0-A8CF-98C29ABA79A5}"/>
    <hyperlink ref="A10:B10" location="Beispielabrechnung!A1" display="Beispielabrechnung!A1" xr:uid="{A8C0E6E4-A724-4FAE-B153-97A847A3BC13}"/>
  </hyperlinks>
  <pageMargins left="0.78740157480314965" right="0.27559055118110237" top="0.90357142857142858" bottom="0.35433070866141736" header="0.27559055118110237" footer="0.23622047244094491"/>
  <pageSetup paperSize="9" scale="66" fitToHeight="0" orientation="portrait" blackAndWhite="1" r:id="rId1"/>
  <headerFooter alignWithMargins="0">
    <oddHeader>&amp;R&amp;G</oddHeader>
  </headerFooter>
  <legacy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1692B-9189-4B8A-B208-F5C4E6A6F3E9}">
  <sheetPr>
    <pageSetUpPr fitToPage="1"/>
  </sheetPr>
  <dimension ref="A1:AH97"/>
  <sheetViews>
    <sheetView showGridLines="0" zoomScale="85" zoomScaleNormal="85" zoomScaleSheetLayoutView="90" zoomScalePageLayoutView="70" workbookViewId="0">
      <selection sqref="A1:B1"/>
    </sheetView>
  </sheetViews>
  <sheetFormatPr baseColWidth="10" defaultRowHeight="12.75" x14ac:dyDescent="0.2"/>
  <cols>
    <col min="1" max="1" width="14.5703125" customWidth="1"/>
    <col min="2" max="2" width="17.42578125" customWidth="1"/>
    <col min="3" max="3" width="6.7109375" customWidth="1"/>
    <col min="4" max="4" width="15.7109375" customWidth="1"/>
    <col min="5" max="5" width="13.85546875" style="13" customWidth="1"/>
    <col min="6" max="6" width="11.28515625" style="13" customWidth="1"/>
    <col min="7" max="7" width="8.42578125" style="13" customWidth="1"/>
    <col min="8" max="11" width="6.28515625" style="122" customWidth="1"/>
    <col min="12" max="14" width="3.7109375" style="123" customWidth="1"/>
    <col min="15" max="15" width="6.28515625" style="123" customWidth="1"/>
    <col min="16" max="16" width="3.7109375" style="123" customWidth="1"/>
    <col min="17" max="17" width="6.5703125" style="17" customWidth="1"/>
    <col min="18" max="18" width="6.28515625" style="17" customWidth="1"/>
    <col min="19" max="19" width="7.28515625" style="18" customWidth="1"/>
    <col min="20" max="20" width="7.28515625" style="17" customWidth="1"/>
    <col min="21" max="21" width="10.7109375" customWidth="1"/>
    <col min="22" max="22" width="8.5703125" customWidth="1"/>
    <col min="23" max="24" width="10.7109375" hidden="1" customWidth="1"/>
    <col min="25" max="25" width="8.5703125" hidden="1" customWidth="1"/>
    <col min="26" max="30" width="10.7109375" hidden="1" customWidth="1"/>
    <col min="31" max="33" width="11.42578125" hidden="1" customWidth="1"/>
  </cols>
  <sheetData>
    <row r="1" spans="1:34" ht="23.25" customHeight="1" x14ac:dyDescent="0.25">
      <c r="A1" s="249"/>
      <c r="B1" s="249"/>
      <c r="C1" s="8" t="s">
        <v>97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0"/>
      <c r="T1" s="9"/>
      <c r="U1" s="11"/>
      <c r="W1" s="12" t="s">
        <v>34</v>
      </c>
      <c r="AB1" s="13">
        <f>IF(AND(AB3=1,E3&lt;&gt;"",Q3&lt;&gt;""),1,IF(AND(AB3=2,E3&lt;&gt;"",Q3&lt;&gt;"",Q5&lt;&gt;""),1,0))</f>
        <v>1</v>
      </c>
      <c r="AD1" s="12" t="s">
        <v>45</v>
      </c>
      <c r="AG1" s="14">
        <v>14</v>
      </c>
    </row>
    <row r="2" spans="1:34" ht="4.5" customHeight="1" x14ac:dyDescent="0.25">
      <c r="B2" s="15"/>
      <c r="C2" s="16"/>
      <c r="D2" s="13"/>
      <c r="H2" s="13"/>
      <c r="I2" s="13"/>
      <c r="J2"/>
      <c r="K2"/>
      <c r="L2"/>
      <c r="M2"/>
      <c r="N2"/>
      <c r="O2"/>
      <c r="P2"/>
      <c r="U2" s="19"/>
      <c r="AB2" s="13"/>
    </row>
    <row r="3" spans="1:34" ht="18.75" customHeight="1" x14ac:dyDescent="0.2">
      <c r="A3" s="26"/>
      <c r="B3" s="21"/>
      <c r="C3" s="22"/>
      <c r="D3" s="23" t="s">
        <v>75</v>
      </c>
      <c r="E3" s="250" t="s">
        <v>79</v>
      </c>
      <c r="F3" s="251"/>
      <c r="G3" s="252"/>
      <c r="H3" s="24"/>
      <c r="I3" s="24"/>
      <c r="J3" s="24"/>
      <c r="K3" s="25"/>
      <c r="L3" s="24"/>
      <c r="M3" s="24"/>
      <c r="N3" s="24"/>
      <c r="O3" s="24"/>
      <c r="P3" s="23" t="s">
        <v>77</v>
      </c>
      <c r="Q3" s="250" t="s">
        <v>85</v>
      </c>
      <c r="R3" s="251"/>
      <c r="S3" s="251"/>
      <c r="T3" s="251"/>
      <c r="U3" s="253"/>
      <c r="W3" s="12" t="s">
        <v>35</v>
      </c>
      <c r="AB3" s="13">
        <f>IF(E5="",0,IF(E5="Unternehmer",1,2))</f>
        <v>2</v>
      </c>
      <c r="AD3" s="12" t="s">
        <v>44</v>
      </c>
      <c r="AG3" s="14">
        <v>28</v>
      </c>
    </row>
    <row r="4" spans="1:34" ht="4.5" customHeight="1" x14ac:dyDescent="0.2">
      <c r="A4" s="26"/>
      <c r="B4" s="27"/>
      <c r="C4" s="28"/>
      <c r="D4" s="29"/>
      <c r="E4" s="29"/>
      <c r="F4" s="29"/>
      <c r="G4" s="29"/>
      <c r="H4" s="29"/>
      <c r="I4" s="29"/>
      <c r="J4" s="12"/>
      <c r="K4"/>
      <c r="L4" s="30"/>
      <c r="M4" s="31"/>
      <c r="N4" s="31"/>
      <c r="O4" s="31"/>
      <c r="P4" s="31"/>
      <c r="U4" s="19"/>
      <c r="AB4" s="13"/>
    </row>
    <row r="5" spans="1:34" ht="18.75" customHeight="1" thickBot="1" x14ac:dyDescent="0.25">
      <c r="A5" s="166"/>
      <c r="B5" s="21"/>
      <c r="C5" s="34"/>
      <c r="D5" s="35" t="s">
        <v>76</v>
      </c>
      <c r="E5" s="254" t="s">
        <v>96</v>
      </c>
      <c r="F5" s="255"/>
      <c r="G5" s="256"/>
      <c r="H5" s="36"/>
      <c r="I5" s="36"/>
      <c r="J5" s="36"/>
      <c r="K5" s="37"/>
      <c r="L5" s="36"/>
      <c r="M5" s="36"/>
      <c r="N5" s="36"/>
      <c r="O5" s="38"/>
      <c r="P5" s="39" t="s">
        <v>78</v>
      </c>
      <c r="Q5" s="254" t="s">
        <v>74</v>
      </c>
      <c r="R5" s="255"/>
      <c r="S5" s="255"/>
      <c r="T5" s="255"/>
      <c r="U5" s="257"/>
      <c r="W5" s="12" t="s">
        <v>36</v>
      </c>
      <c r="AB5" s="13">
        <f>IF(AB3&lt;&gt;2,0,IF(Q5="Meinen Arbeitgeber",1,IF(Q5="Meine Einkommensteuererklärung",2,0)))</f>
        <v>1</v>
      </c>
      <c r="AD5" s="12" t="s">
        <v>50</v>
      </c>
      <c r="AG5" s="14">
        <v>20</v>
      </c>
    </row>
    <row r="6" spans="1:34" ht="4.5" customHeight="1" thickBot="1" x14ac:dyDescent="0.25">
      <c r="C6" s="40"/>
      <c r="D6" s="41"/>
      <c r="E6" s="41"/>
      <c r="F6" s="41"/>
      <c r="G6" s="41"/>
      <c r="H6" s="41"/>
      <c r="I6" s="41"/>
      <c r="J6" s="41"/>
      <c r="K6" s="42"/>
      <c r="L6" s="30"/>
      <c r="M6" s="43"/>
      <c r="N6" s="43"/>
      <c r="O6" s="43"/>
      <c r="P6" s="43"/>
      <c r="Q6" s="30"/>
      <c r="U6" s="44"/>
    </row>
    <row r="7" spans="1:34" s="50" customFormat="1" ht="18" customHeight="1" x14ac:dyDescent="0.2">
      <c r="A7" s="167"/>
      <c r="B7" s="46"/>
      <c r="C7" s="47" t="s">
        <v>39</v>
      </c>
      <c r="D7" s="48"/>
      <c r="E7" s="48"/>
      <c r="F7" s="48"/>
      <c r="G7" s="48"/>
      <c r="H7" s="48"/>
      <c r="I7" s="48"/>
      <c r="J7" s="48"/>
      <c r="K7" s="49"/>
      <c r="L7" s="213" t="s">
        <v>25</v>
      </c>
      <c r="M7" s="214"/>
      <c r="N7" s="214"/>
      <c r="O7" s="215"/>
      <c r="P7" s="213" t="s">
        <v>7</v>
      </c>
      <c r="Q7" s="214"/>
      <c r="R7" s="215"/>
      <c r="S7" s="213" t="s">
        <v>21</v>
      </c>
      <c r="T7" s="214"/>
      <c r="U7" s="215"/>
      <c r="AD7" s="12" t="s">
        <v>102</v>
      </c>
      <c r="AF7" s="165" t="s">
        <v>103</v>
      </c>
      <c r="AG7" s="164"/>
      <c r="AH7"/>
    </row>
    <row r="8" spans="1:34" s="50" customFormat="1" ht="26.25" customHeight="1" thickBot="1" x14ac:dyDescent="0.25">
      <c r="A8" s="51"/>
      <c r="B8" s="51"/>
      <c r="C8" s="219" t="s">
        <v>37</v>
      </c>
      <c r="D8" s="220"/>
      <c r="E8" s="220"/>
      <c r="F8" s="220"/>
      <c r="G8" s="52" t="s">
        <v>38</v>
      </c>
      <c r="H8" s="200" t="s">
        <v>73</v>
      </c>
      <c r="I8" s="200"/>
      <c r="J8" s="200"/>
      <c r="K8" s="53"/>
      <c r="L8" s="216"/>
      <c r="M8" s="217"/>
      <c r="N8" s="217"/>
      <c r="O8" s="218"/>
      <c r="P8" s="228"/>
      <c r="Q8" s="229"/>
      <c r="R8" s="230"/>
      <c r="S8" s="216"/>
      <c r="T8" s="217"/>
      <c r="U8" s="218"/>
    </row>
    <row r="9" spans="1:34" s="65" customFormat="1" ht="78" customHeight="1" thickBot="1" x14ac:dyDescent="0.25">
      <c r="A9" s="201"/>
      <c r="B9" s="202"/>
      <c r="C9" s="54" t="s">
        <v>99</v>
      </c>
      <c r="D9" s="55" t="s">
        <v>29</v>
      </c>
      <c r="E9" s="55" t="s">
        <v>0</v>
      </c>
      <c r="F9" s="56" t="s">
        <v>30</v>
      </c>
      <c r="G9" s="56" t="s">
        <v>32</v>
      </c>
      <c r="H9" s="57" t="s">
        <v>6</v>
      </c>
      <c r="I9" s="57" t="s">
        <v>3</v>
      </c>
      <c r="J9" s="58" t="s">
        <v>4</v>
      </c>
      <c r="K9" s="59" t="s">
        <v>92</v>
      </c>
      <c r="L9" s="210" t="s">
        <v>26</v>
      </c>
      <c r="M9" s="211"/>
      <c r="N9" s="212"/>
      <c r="O9" s="60" t="s">
        <v>93</v>
      </c>
      <c r="P9" s="61" t="s">
        <v>63</v>
      </c>
      <c r="Q9" s="62" t="s">
        <v>27</v>
      </c>
      <c r="R9" s="63" t="s">
        <v>28</v>
      </c>
      <c r="S9" s="207" t="s">
        <v>53</v>
      </c>
      <c r="T9" s="208"/>
      <c r="U9" s="64" t="s">
        <v>22</v>
      </c>
      <c r="W9" s="231" t="s">
        <v>43</v>
      </c>
      <c r="X9" s="233"/>
      <c r="Z9" s="231" t="s">
        <v>16</v>
      </c>
      <c r="AA9" s="232"/>
      <c r="AB9" s="232"/>
      <c r="AC9" s="233"/>
      <c r="AD9" s="50"/>
      <c r="AE9" s="66" t="s">
        <v>54</v>
      </c>
    </row>
    <row r="10" spans="1:34" s="50" customFormat="1" ht="50.1" customHeight="1" thickBot="1" x14ac:dyDescent="0.25">
      <c r="A10" s="261" t="s">
        <v>90</v>
      </c>
      <c r="B10" s="261"/>
      <c r="C10" s="67" t="s">
        <v>5</v>
      </c>
      <c r="D10" s="68" t="s">
        <v>11</v>
      </c>
      <c r="E10" s="68" t="s">
        <v>10</v>
      </c>
      <c r="F10" s="69" t="s">
        <v>31</v>
      </c>
      <c r="G10" s="69" t="s">
        <v>33</v>
      </c>
      <c r="H10" s="209" t="s">
        <v>8</v>
      </c>
      <c r="I10" s="209"/>
      <c r="J10" s="70" t="s">
        <v>9</v>
      </c>
      <c r="K10" s="71" t="s">
        <v>2</v>
      </c>
      <c r="L10" s="72" t="s">
        <v>12</v>
      </c>
      <c r="M10" s="73" t="s">
        <v>14</v>
      </c>
      <c r="N10" s="73" t="s">
        <v>13</v>
      </c>
      <c r="O10" s="74" t="s">
        <v>2</v>
      </c>
      <c r="P10" s="75" t="s">
        <v>64</v>
      </c>
      <c r="Q10" s="70" t="s">
        <v>2</v>
      </c>
      <c r="R10" s="76" t="s">
        <v>2</v>
      </c>
      <c r="S10" s="77" t="s">
        <v>23</v>
      </c>
      <c r="T10" s="78" t="s">
        <v>24</v>
      </c>
      <c r="U10" s="76" t="s">
        <v>2</v>
      </c>
      <c r="W10" s="79" t="s">
        <v>17</v>
      </c>
      <c r="X10" s="79" t="s">
        <v>42</v>
      </c>
      <c r="Z10" s="80" t="s">
        <v>18</v>
      </c>
      <c r="AA10" s="80" t="s">
        <v>19</v>
      </c>
      <c r="AB10" s="80" t="s">
        <v>20</v>
      </c>
      <c r="AC10" s="80" t="s">
        <v>15</v>
      </c>
      <c r="AE10" s="79"/>
    </row>
    <row r="11" spans="1:34" s="81" customFormat="1" ht="30" customHeight="1" thickBot="1" x14ac:dyDescent="0.25">
      <c r="A11" s="258" t="str">
        <f>IF(AJ11=1,$AW$12,IF(AM11=1,$AW$13,IF(AN11=1,$AW$14,IF(AD11=1,$AW$11,""))))</f>
        <v/>
      </c>
      <c r="B11" s="258"/>
      <c r="C11" s="168">
        <v>45295</v>
      </c>
      <c r="D11" s="169" t="s">
        <v>80</v>
      </c>
      <c r="E11" s="170" t="s">
        <v>84</v>
      </c>
      <c r="F11" s="170" t="s">
        <v>41</v>
      </c>
      <c r="G11" s="170"/>
      <c r="H11" s="171">
        <v>0.32291666666666669</v>
      </c>
      <c r="I11" s="171">
        <v>0.70833333333333337</v>
      </c>
      <c r="J11" s="82">
        <f t="shared" ref="J11:J35" si="0">IF(AND(X11=1,H11&lt;&gt;"",I11&lt;&gt;"",I11-H11&lt;TIME(23,59,59)),(I11-H11),"")</f>
        <v>0.38541666666666669</v>
      </c>
      <c r="K11" s="83">
        <f>IF(OR(AND(X11=1,J11&gt;TIME(8,,),J11&lt;&gt;""),AND(X11=2,G11&lt;&gt;"")),$AG$1,IF(AND(X11=2,G11=""),$AG$3,""))</f>
        <v>14</v>
      </c>
      <c r="L11" s="172"/>
      <c r="M11" s="171"/>
      <c r="N11" s="171"/>
      <c r="O11" s="83">
        <f>IF($AB$3&lt;&gt;2,"",IF(K11="","",IF(K11&lt;AC11,0,K11-AC11)))</f>
        <v>14</v>
      </c>
      <c r="P11" s="171"/>
      <c r="Q11" s="173"/>
      <c r="R11" s="83" t="str">
        <f>IF($AB$5=1,IF(P11&lt;&gt;"",$AG$5,""),"")</f>
        <v/>
      </c>
      <c r="S11" s="174" t="s">
        <v>40</v>
      </c>
      <c r="T11" s="175">
        <v>65</v>
      </c>
      <c r="U11" s="176"/>
      <c r="W11" s="65">
        <f>IF(OR(C11="",D11="",E11="",F11=""),0,1)</f>
        <v>1</v>
      </c>
      <c r="X11" s="65">
        <f>IF(F11="eintägigen",1,IF(F11="mehrtägigen",2,0))</f>
        <v>1</v>
      </c>
      <c r="Z11" s="65">
        <f t="shared" ref="Z11:Z35" si="1">IF(L11="ja",$AG$3*0.2,0)</f>
        <v>0</v>
      </c>
      <c r="AA11" s="65">
        <f t="shared" ref="AA11:AB26" si="2">IF(M11="ja",$AG$3*0.4,0)</f>
        <v>0</v>
      </c>
      <c r="AB11" s="65">
        <f t="shared" si="2"/>
        <v>0</v>
      </c>
      <c r="AC11" s="65">
        <f>SUM(Z11:AB11)</f>
        <v>0</v>
      </c>
      <c r="AD11" s="65"/>
      <c r="AE11" s="65">
        <f>IF(IFERROR(J11,1)=1,1,IF(DAY(I11)&lt;&gt;DAY(H11),1,0))</f>
        <v>0</v>
      </c>
    </row>
    <row r="12" spans="1:34" s="81" customFormat="1" ht="30" customHeight="1" thickBot="1" x14ac:dyDescent="0.25">
      <c r="A12" s="259" t="s">
        <v>104</v>
      </c>
      <c r="B12" s="260"/>
      <c r="C12" s="168">
        <v>45300</v>
      </c>
      <c r="D12" s="177" t="s">
        <v>81</v>
      </c>
      <c r="E12" s="178" t="s">
        <v>82</v>
      </c>
      <c r="F12" s="178" t="s">
        <v>46</v>
      </c>
      <c r="G12" s="178" t="s">
        <v>47</v>
      </c>
      <c r="H12" s="172"/>
      <c r="I12" s="172"/>
      <c r="J12" s="82" t="str">
        <f t="shared" si="0"/>
        <v/>
      </c>
      <c r="K12" s="83">
        <f t="shared" ref="K12:K35" si="3">IF(OR(AND(X12=1,J12&gt;TIME(8,,),J12&lt;&gt;""),AND(X12=2,G12&lt;&gt;"")),$AG$1,IF(AND(X12=2,G12=""),$AG$3,""))</f>
        <v>14</v>
      </c>
      <c r="L12" s="172"/>
      <c r="M12" s="172" t="s">
        <v>49</v>
      </c>
      <c r="N12" s="172" t="s">
        <v>49</v>
      </c>
      <c r="O12" s="83">
        <f t="shared" ref="O12:O35" si="4">IF($AB$3&lt;&gt;2,"",IF(K12="","",IF(K12&lt;AC12,0,K12-AC12)))</f>
        <v>0</v>
      </c>
      <c r="P12" s="172"/>
      <c r="Q12" s="173"/>
      <c r="R12" s="83" t="str">
        <f t="shared" ref="R12:R35" si="5">IF($AB$5=1,IF(P12&lt;&gt;"",$AG$5,""),"")</f>
        <v/>
      </c>
      <c r="S12" s="179" t="s">
        <v>51</v>
      </c>
      <c r="T12" s="180">
        <v>175</v>
      </c>
      <c r="U12" s="181"/>
      <c r="W12" s="65">
        <f t="shared" ref="W12:W35" si="6">IF(OR(C12="",D12="",E12="",F12=""),0,1)</f>
        <v>1</v>
      </c>
      <c r="X12" s="65">
        <f t="shared" ref="X12:X35" si="7">IF(F12="eintägigen",1,IF(F12="mehrtägigen",2,0))</f>
        <v>2</v>
      </c>
      <c r="Z12" s="65">
        <f t="shared" si="1"/>
        <v>0</v>
      </c>
      <c r="AA12" s="65">
        <f t="shared" si="2"/>
        <v>11.200000000000001</v>
      </c>
      <c r="AB12" s="65">
        <f t="shared" si="2"/>
        <v>11.200000000000001</v>
      </c>
      <c r="AC12" s="65">
        <f t="shared" ref="AC12:AC35" si="8">SUM(Z12:AB12)</f>
        <v>22.400000000000002</v>
      </c>
      <c r="AD12" s="65"/>
      <c r="AE12" s="65">
        <f t="shared" ref="AE12:AE35" si="9">IF(IFERROR(J12,1)=1,1,IF(DAY(I12)&lt;&gt;DAY(H12),1,0))</f>
        <v>0</v>
      </c>
    </row>
    <row r="13" spans="1:34" s="81" customFormat="1" ht="30" customHeight="1" thickBot="1" x14ac:dyDescent="0.25">
      <c r="A13" s="259"/>
      <c r="B13" s="260"/>
      <c r="C13" s="182">
        <v>45301</v>
      </c>
      <c r="D13" s="177" t="s">
        <v>81</v>
      </c>
      <c r="E13" s="178" t="s">
        <v>82</v>
      </c>
      <c r="F13" s="170" t="s">
        <v>46</v>
      </c>
      <c r="G13" s="170" t="s">
        <v>48</v>
      </c>
      <c r="H13" s="171"/>
      <c r="I13" s="171"/>
      <c r="J13" s="82" t="str">
        <f t="shared" si="0"/>
        <v/>
      </c>
      <c r="K13" s="83">
        <f t="shared" si="3"/>
        <v>14</v>
      </c>
      <c r="L13" s="171" t="s">
        <v>49</v>
      </c>
      <c r="M13" s="171" t="s">
        <v>49</v>
      </c>
      <c r="N13" s="171"/>
      <c r="O13" s="83">
        <f t="shared" si="4"/>
        <v>0</v>
      </c>
      <c r="P13" s="171"/>
      <c r="Q13" s="173"/>
      <c r="R13" s="83" t="str">
        <f t="shared" si="5"/>
        <v/>
      </c>
      <c r="S13" s="179" t="s">
        <v>51</v>
      </c>
      <c r="T13" s="175">
        <v>176</v>
      </c>
      <c r="U13" s="183"/>
      <c r="W13" s="65">
        <f t="shared" si="6"/>
        <v>1</v>
      </c>
      <c r="X13" s="65">
        <f t="shared" si="7"/>
        <v>2</v>
      </c>
      <c r="Z13" s="65">
        <f t="shared" si="1"/>
        <v>5.6000000000000005</v>
      </c>
      <c r="AA13" s="65">
        <f t="shared" si="2"/>
        <v>11.200000000000001</v>
      </c>
      <c r="AB13" s="65">
        <f t="shared" si="2"/>
        <v>0</v>
      </c>
      <c r="AC13" s="65">
        <f t="shared" si="8"/>
        <v>16.8</v>
      </c>
      <c r="AD13" s="65"/>
      <c r="AE13" s="65">
        <f t="shared" si="9"/>
        <v>0</v>
      </c>
    </row>
    <row r="14" spans="1:34" s="81" customFormat="1" ht="30" customHeight="1" thickBot="1" x14ac:dyDescent="0.25">
      <c r="A14" s="258" t="str">
        <f t="shared" ref="A14:A21" si="10">IF(AJ14=1,$AW$12,IF(AM14=1,$AW$13,IF(AN14=1,$AW$14,IF(AD14=1,$AW$11,""))))</f>
        <v/>
      </c>
      <c r="B14" s="258"/>
      <c r="C14" s="182">
        <v>45309</v>
      </c>
      <c r="D14" s="169" t="s">
        <v>86</v>
      </c>
      <c r="E14" s="170" t="s">
        <v>83</v>
      </c>
      <c r="F14" s="170" t="s">
        <v>41</v>
      </c>
      <c r="G14" s="170"/>
      <c r="H14" s="171">
        <v>0.35416666666666669</v>
      </c>
      <c r="I14" s="171">
        <v>0.67708333333333337</v>
      </c>
      <c r="J14" s="82">
        <f>IF(AND(X14=1,H14&lt;&gt;"",I14&lt;&gt;"",I14-H14&lt;TIME(23,59,)),(I14-H14),"")</f>
        <v>0.32291666666666669</v>
      </c>
      <c r="K14" s="83" t="str">
        <f t="shared" si="3"/>
        <v/>
      </c>
      <c r="L14" s="172"/>
      <c r="M14" s="172" t="s">
        <v>49</v>
      </c>
      <c r="N14" s="172"/>
      <c r="O14" s="83" t="str">
        <f t="shared" si="4"/>
        <v/>
      </c>
      <c r="P14" s="172"/>
      <c r="Q14" s="173"/>
      <c r="R14" s="83" t="str">
        <f t="shared" si="5"/>
        <v/>
      </c>
      <c r="S14" s="174" t="s">
        <v>52</v>
      </c>
      <c r="T14" s="175">
        <v>14</v>
      </c>
      <c r="U14" s="181"/>
      <c r="W14" s="65">
        <f t="shared" si="6"/>
        <v>1</v>
      </c>
      <c r="X14" s="65">
        <f t="shared" si="7"/>
        <v>1</v>
      </c>
      <c r="Z14" s="65">
        <f t="shared" si="1"/>
        <v>0</v>
      </c>
      <c r="AA14" s="65">
        <f t="shared" si="2"/>
        <v>11.200000000000001</v>
      </c>
      <c r="AB14" s="65">
        <f t="shared" si="2"/>
        <v>0</v>
      </c>
      <c r="AC14" s="65">
        <f t="shared" si="8"/>
        <v>11.200000000000001</v>
      </c>
      <c r="AD14" s="65"/>
      <c r="AE14" s="65">
        <f t="shared" si="9"/>
        <v>0</v>
      </c>
    </row>
    <row r="15" spans="1:34" s="81" customFormat="1" ht="30" customHeight="1" thickBot="1" x14ac:dyDescent="0.25">
      <c r="A15" s="258" t="str">
        <f t="shared" si="10"/>
        <v/>
      </c>
      <c r="B15" s="258"/>
      <c r="C15" s="168">
        <v>45314</v>
      </c>
      <c r="D15" s="169" t="s">
        <v>87</v>
      </c>
      <c r="E15" s="178" t="s">
        <v>88</v>
      </c>
      <c r="F15" s="170" t="s">
        <v>46</v>
      </c>
      <c r="G15" s="178" t="s">
        <v>47</v>
      </c>
      <c r="H15" s="171"/>
      <c r="I15" s="171"/>
      <c r="J15" s="82" t="str">
        <f t="shared" si="0"/>
        <v/>
      </c>
      <c r="K15" s="83">
        <f t="shared" si="3"/>
        <v>14</v>
      </c>
      <c r="L15" s="172"/>
      <c r="M15" s="172"/>
      <c r="N15" s="172"/>
      <c r="O15" s="83">
        <f t="shared" si="4"/>
        <v>14</v>
      </c>
      <c r="P15" s="171" t="s">
        <v>49</v>
      </c>
      <c r="Q15" s="173">
        <v>76</v>
      </c>
      <c r="R15" s="83">
        <f t="shared" si="5"/>
        <v>20</v>
      </c>
      <c r="S15" s="174"/>
      <c r="T15" s="175"/>
      <c r="U15" s="183">
        <v>64</v>
      </c>
      <c r="W15" s="65">
        <f t="shared" si="6"/>
        <v>1</v>
      </c>
      <c r="X15" s="65">
        <f t="shared" si="7"/>
        <v>2</v>
      </c>
      <c r="Z15" s="65">
        <f t="shared" si="1"/>
        <v>0</v>
      </c>
      <c r="AA15" s="65">
        <f t="shared" si="2"/>
        <v>0</v>
      </c>
      <c r="AB15" s="65">
        <f t="shared" si="2"/>
        <v>0</v>
      </c>
      <c r="AC15" s="65">
        <f t="shared" si="8"/>
        <v>0</v>
      </c>
      <c r="AD15" s="65"/>
      <c r="AE15" s="65">
        <f t="shared" si="9"/>
        <v>0</v>
      </c>
    </row>
    <row r="16" spans="1:34" s="81" customFormat="1" ht="30" customHeight="1" thickBot="1" x14ac:dyDescent="0.25">
      <c r="A16" s="258" t="str">
        <f t="shared" si="10"/>
        <v/>
      </c>
      <c r="B16" s="258"/>
      <c r="C16" s="168">
        <v>45315</v>
      </c>
      <c r="D16" s="169" t="s">
        <v>87</v>
      </c>
      <c r="E16" s="178" t="s">
        <v>88</v>
      </c>
      <c r="F16" s="170" t="s">
        <v>46</v>
      </c>
      <c r="G16" s="170"/>
      <c r="H16" s="172"/>
      <c r="I16" s="172"/>
      <c r="J16" s="82" t="str">
        <f t="shared" si="0"/>
        <v/>
      </c>
      <c r="K16" s="83">
        <f t="shared" si="3"/>
        <v>28</v>
      </c>
      <c r="L16" s="171" t="s">
        <v>49</v>
      </c>
      <c r="M16" s="171"/>
      <c r="N16" s="171"/>
      <c r="O16" s="83">
        <f t="shared" si="4"/>
        <v>22.4</v>
      </c>
      <c r="P16" s="172" t="s">
        <v>49</v>
      </c>
      <c r="Q16" s="173">
        <v>76</v>
      </c>
      <c r="R16" s="83">
        <f t="shared" si="5"/>
        <v>20</v>
      </c>
      <c r="S16" s="179"/>
      <c r="T16" s="180"/>
      <c r="U16" s="181">
        <v>9.8000000000000007</v>
      </c>
      <c r="W16" s="65">
        <f t="shared" si="6"/>
        <v>1</v>
      </c>
      <c r="X16" s="65">
        <f t="shared" si="7"/>
        <v>2</v>
      </c>
      <c r="Z16" s="65">
        <f t="shared" si="1"/>
        <v>5.6000000000000005</v>
      </c>
      <c r="AA16" s="65">
        <f t="shared" si="2"/>
        <v>0</v>
      </c>
      <c r="AB16" s="65">
        <f t="shared" si="2"/>
        <v>0</v>
      </c>
      <c r="AC16" s="65">
        <f t="shared" si="8"/>
        <v>5.6000000000000005</v>
      </c>
      <c r="AD16" s="65"/>
      <c r="AE16" s="65">
        <f t="shared" si="9"/>
        <v>0</v>
      </c>
    </row>
    <row r="17" spans="1:31" s="81" customFormat="1" ht="30" customHeight="1" thickBot="1" x14ac:dyDescent="0.25">
      <c r="A17" s="258" t="str">
        <f t="shared" si="10"/>
        <v/>
      </c>
      <c r="B17" s="258"/>
      <c r="C17" s="168">
        <v>45316</v>
      </c>
      <c r="D17" s="169" t="s">
        <v>87</v>
      </c>
      <c r="E17" s="178" t="s">
        <v>88</v>
      </c>
      <c r="F17" s="170" t="s">
        <v>46</v>
      </c>
      <c r="G17" s="178"/>
      <c r="H17" s="171"/>
      <c r="I17" s="171"/>
      <c r="J17" s="82" t="str">
        <f t="shared" si="0"/>
        <v/>
      </c>
      <c r="K17" s="83">
        <f t="shared" si="3"/>
        <v>28</v>
      </c>
      <c r="L17" s="171" t="s">
        <v>49</v>
      </c>
      <c r="M17" s="171"/>
      <c r="N17" s="172"/>
      <c r="O17" s="83">
        <f t="shared" si="4"/>
        <v>22.4</v>
      </c>
      <c r="P17" s="172" t="s">
        <v>49</v>
      </c>
      <c r="Q17" s="173">
        <v>77</v>
      </c>
      <c r="R17" s="83">
        <f t="shared" si="5"/>
        <v>20</v>
      </c>
      <c r="S17" s="174"/>
      <c r="T17" s="175"/>
      <c r="U17" s="183">
        <v>12.4</v>
      </c>
      <c r="W17" s="65">
        <f t="shared" si="6"/>
        <v>1</v>
      </c>
      <c r="X17" s="65">
        <f t="shared" si="7"/>
        <v>2</v>
      </c>
      <c r="Z17" s="65">
        <f t="shared" si="1"/>
        <v>5.6000000000000005</v>
      </c>
      <c r="AA17" s="65">
        <f t="shared" si="2"/>
        <v>0</v>
      </c>
      <c r="AB17" s="65">
        <f t="shared" si="2"/>
        <v>0</v>
      </c>
      <c r="AC17" s="65">
        <f t="shared" si="8"/>
        <v>5.6000000000000005</v>
      </c>
      <c r="AD17" s="65"/>
      <c r="AE17" s="65">
        <f t="shared" si="9"/>
        <v>0</v>
      </c>
    </row>
    <row r="18" spans="1:31" s="81" customFormat="1" ht="30" customHeight="1" thickBot="1" x14ac:dyDescent="0.25">
      <c r="A18" s="258" t="str">
        <f t="shared" si="10"/>
        <v/>
      </c>
      <c r="B18" s="258"/>
      <c r="C18" s="168">
        <v>45317</v>
      </c>
      <c r="D18" s="169" t="s">
        <v>87</v>
      </c>
      <c r="E18" s="178" t="s">
        <v>88</v>
      </c>
      <c r="F18" s="170" t="s">
        <v>46</v>
      </c>
      <c r="G18" s="178" t="s">
        <v>48</v>
      </c>
      <c r="H18" s="172"/>
      <c r="I18" s="172"/>
      <c r="J18" s="82" t="str">
        <f t="shared" si="0"/>
        <v/>
      </c>
      <c r="K18" s="83">
        <f t="shared" si="3"/>
        <v>14</v>
      </c>
      <c r="L18" s="171" t="s">
        <v>49</v>
      </c>
      <c r="M18" s="171"/>
      <c r="N18" s="171"/>
      <c r="O18" s="83">
        <f t="shared" si="4"/>
        <v>8.3999999999999986</v>
      </c>
      <c r="P18" s="172"/>
      <c r="Q18" s="173"/>
      <c r="R18" s="83" t="str">
        <f t="shared" si="5"/>
        <v/>
      </c>
      <c r="S18" s="179"/>
      <c r="T18" s="180"/>
      <c r="U18" s="183">
        <v>66.5</v>
      </c>
      <c r="W18" s="65">
        <f t="shared" si="6"/>
        <v>1</v>
      </c>
      <c r="X18" s="65">
        <f t="shared" si="7"/>
        <v>2</v>
      </c>
      <c r="Z18" s="65">
        <f t="shared" si="1"/>
        <v>5.6000000000000005</v>
      </c>
      <c r="AA18" s="65">
        <f t="shared" si="2"/>
        <v>0</v>
      </c>
      <c r="AB18" s="65">
        <f t="shared" si="2"/>
        <v>0</v>
      </c>
      <c r="AC18" s="65">
        <f t="shared" si="8"/>
        <v>5.6000000000000005</v>
      </c>
      <c r="AD18" s="65"/>
      <c r="AE18" s="65">
        <f t="shared" si="9"/>
        <v>0</v>
      </c>
    </row>
    <row r="19" spans="1:31" s="81" customFormat="1" ht="30" customHeight="1" thickBot="1" x14ac:dyDescent="0.25">
      <c r="A19" s="258" t="str">
        <f t="shared" si="10"/>
        <v/>
      </c>
      <c r="B19" s="258"/>
      <c r="C19" s="168"/>
      <c r="D19" s="169"/>
      <c r="E19" s="178"/>
      <c r="F19" s="170"/>
      <c r="G19" s="178"/>
      <c r="H19" s="171"/>
      <c r="I19" s="171"/>
      <c r="J19" s="82" t="str">
        <f t="shared" si="0"/>
        <v/>
      </c>
      <c r="K19" s="83" t="str">
        <f t="shared" si="3"/>
        <v/>
      </c>
      <c r="L19" s="171"/>
      <c r="M19" s="171"/>
      <c r="N19" s="172"/>
      <c r="O19" s="83" t="str">
        <f t="shared" si="4"/>
        <v/>
      </c>
      <c r="P19" s="171"/>
      <c r="Q19" s="173"/>
      <c r="R19" s="83" t="str">
        <f t="shared" si="5"/>
        <v/>
      </c>
      <c r="S19" s="174"/>
      <c r="T19" s="175"/>
      <c r="U19" s="183"/>
      <c r="W19" s="65">
        <f t="shared" si="6"/>
        <v>0</v>
      </c>
      <c r="X19" s="65">
        <f t="shared" si="7"/>
        <v>0</v>
      </c>
      <c r="Z19" s="65">
        <f t="shared" si="1"/>
        <v>0</v>
      </c>
      <c r="AA19" s="65">
        <f t="shared" si="2"/>
        <v>0</v>
      </c>
      <c r="AB19" s="65">
        <f t="shared" si="2"/>
        <v>0</v>
      </c>
      <c r="AC19" s="65">
        <f t="shared" ref="AC19:AC29" si="11">SUM(Z19:AB19)</f>
        <v>0</v>
      </c>
      <c r="AD19" s="65"/>
      <c r="AE19" s="65">
        <f t="shared" si="9"/>
        <v>0</v>
      </c>
    </row>
    <row r="20" spans="1:31" s="81" customFormat="1" ht="30" customHeight="1" thickBot="1" x14ac:dyDescent="0.25">
      <c r="A20" s="258" t="str">
        <f t="shared" si="10"/>
        <v/>
      </c>
      <c r="B20" s="258"/>
      <c r="C20" s="182"/>
      <c r="D20" s="169"/>
      <c r="E20" s="170"/>
      <c r="F20" s="170"/>
      <c r="G20" s="178"/>
      <c r="H20" s="171"/>
      <c r="I20" s="171"/>
      <c r="J20" s="82" t="str">
        <f t="shared" si="0"/>
        <v/>
      </c>
      <c r="K20" s="83" t="str">
        <f t="shared" si="3"/>
        <v/>
      </c>
      <c r="L20" s="171"/>
      <c r="M20" s="171"/>
      <c r="N20" s="171"/>
      <c r="O20" s="83" t="str">
        <f t="shared" si="4"/>
        <v/>
      </c>
      <c r="P20" s="172"/>
      <c r="Q20" s="173"/>
      <c r="R20" s="83" t="str">
        <f t="shared" si="5"/>
        <v/>
      </c>
      <c r="S20" s="179"/>
      <c r="T20" s="180"/>
      <c r="U20" s="183"/>
      <c r="W20" s="65">
        <f t="shared" si="6"/>
        <v>0</v>
      </c>
      <c r="X20" s="65">
        <f t="shared" si="7"/>
        <v>0</v>
      </c>
      <c r="Z20" s="65">
        <f t="shared" si="1"/>
        <v>0</v>
      </c>
      <c r="AA20" s="65">
        <f t="shared" si="2"/>
        <v>0</v>
      </c>
      <c r="AB20" s="65">
        <f t="shared" si="2"/>
        <v>0</v>
      </c>
      <c r="AC20" s="65">
        <f t="shared" si="11"/>
        <v>0</v>
      </c>
      <c r="AD20" s="65"/>
      <c r="AE20" s="65">
        <f t="shared" si="9"/>
        <v>0</v>
      </c>
    </row>
    <row r="21" spans="1:31" s="81" customFormat="1" ht="30" customHeight="1" thickBot="1" x14ac:dyDescent="0.25">
      <c r="A21" s="258" t="str">
        <f t="shared" si="10"/>
        <v/>
      </c>
      <c r="B21" s="258"/>
      <c r="C21" s="182"/>
      <c r="D21" s="169"/>
      <c r="E21" s="170"/>
      <c r="F21" s="170"/>
      <c r="G21" s="170"/>
      <c r="H21" s="171"/>
      <c r="I21" s="171"/>
      <c r="J21" s="82" t="str">
        <f t="shared" si="0"/>
        <v/>
      </c>
      <c r="K21" s="83" t="str">
        <f t="shared" si="3"/>
        <v/>
      </c>
      <c r="L21" s="171"/>
      <c r="M21" s="171"/>
      <c r="N21" s="171"/>
      <c r="O21" s="83" t="str">
        <f t="shared" si="4"/>
        <v/>
      </c>
      <c r="P21" s="171"/>
      <c r="Q21" s="173"/>
      <c r="R21" s="83" t="str">
        <f t="shared" si="5"/>
        <v/>
      </c>
      <c r="S21" s="174"/>
      <c r="T21" s="175"/>
      <c r="U21" s="183"/>
      <c r="W21" s="65">
        <f t="shared" si="6"/>
        <v>0</v>
      </c>
      <c r="X21" s="65">
        <f t="shared" si="7"/>
        <v>0</v>
      </c>
      <c r="Z21" s="65">
        <f t="shared" si="1"/>
        <v>0</v>
      </c>
      <c r="AA21" s="65">
        <f t="shared" si="2"/>
        <v>0</v>
      </c>
      <c r="AB21" s="65">
        <f t="shared" si="2"/>
        <v>0</v>
      </c>
      <c r="AC21" s="65">
        <f t="shared" si="11"/>
        <v>0</v>
      </c>
      <c r="AD21" s="65"/>
      <c r="AE21" s="65">
        <f t="shared" si="9"/>
        <v>0</v>
      </c>
    </row>
    <row r="22" spans="1:31" s="81" customFormat="1" ht="30" customHeight="1" thickBot="1" x14ac:dyDescent="0.25">
      <c r="A22" s="188" t="str">
        <f t="shared" ref="A22:A35" si="12">IF(AE22=1,$AF$7,"")</f>
        <v/>
      </c>
      <c r="B22" s="189"/>
      <c r="C22" s="182"/>
      <c r="D22" s="169"/>
      <c r="E22" s="170"/>
      <c r="F22" s="170"/>
      <c r="G22" s="178"/>
      <c r="H22" s="171"/>
      <c r="I22" s="171"/>
      <c r="J22" s="82" t="str">
        <f t="shared" si="0"/>
        <v/>
      </c>
      <c r="K22" s="83" t="str">
        <f t="shared" si="3"/>
        <v/>
      </c>
      <c r="L22" s="172"/>
      <c r="M22" s="172"/>
      <c r="N22" s="172"/>
      <c r="O22" s="83" t="str">
        <f t="shared" si="4"/>
        <v/>
      </c>
      <c r="P22" s="172"/>
      <c r="Q22" s="173"/>
      <c r="R22" s="83" t="str">
        <f t="shared" si="5"/>
        <v/>
      </c>
      <c r="S22" s="179"/>
      <c r="T22" s="180"/>
      <c r="U22" s="183"/>
      <c r="W22" s="65">
        <f t="shared" si="6"/>
        <v>0</v>
      </c>
      <c r="X22" s="65">
        <f t="shared" si="7"/>
        <v>0</v>
      </c>
      <c r="Z22" s="65">
        <f t="shared" si="1"/>
        <v>0</v>
      </c>
      <c r="AA22" s="65">
        <f t="shared" si="2"/>
        <v>0</v>
      </c>
      <c r="AB22" s="65">
        <f t="shared" si="2"/>
        <v>0</v>
      </c>
      <c r="AC22" s="65">
        <f t="shared" si="11"/>
        <v>0</v>
      </c>
      <c r="AD22" s="65"/>
      <c r="AE22" s="65">
        <f t="shared" si="9"/>
        <v>0</v>
      </c>
    </row>
    <row r="23" spans="1:31" s="81" customFormat="1" ht="30" customHeight="1" thickBot="1" x14ac:dyDescent="0.25">
      <c r="A23" s="188" t="str">
        <f t="shared" si="12"/>
        <v/>
      </c>
      <c r="B23" s="189"/>
      <c r="C23" s="182"/>
      <c r="D23" s="169"/>
      <c r="E23" s="170"/>
      <c r="F23" s="170"/>
      <c r="G23" s="170"/>
      <c r="H23" s="171"/>
      <c r="I23" s="171"/>
      <c r="J23" s="82" t="str">
        <f t="shared" si="0"/>
        <v/>
      </c>
      <c r="K23" s="83" t="str">
        <f t="shared" si="3"/>
        <v/>
      </c>
      <c r="L23" s="171"/>
      <c r="M23" s="171"/>
      <c r="N23" s="171"/>
      <c r="O23" s="83" t="str">
        <f t="shared" si="4"/>
        <v/>
      </c>
      <c r="P23" s="171"/>
      <c r="Q23" s="173"/>
      <c r="R23" s="83" t="str">
        <f t="shared" si="5"/>
        <v/>
      </c>
      <c r="S23" s="174"/>
      <c r="T23" s="175"/>
      <c r="U23" s="183"/>
      <c r="W23" s="65">
        <f t="shared" si="6"/>
        <v>0</v>
      </c>
      <c r="X23" s="65">
        <f t="shared" si="7"/>
        <v>0</v>
      </c>
      <c r="Z23" s="65">
        <f t="shared" si="1"/>
        <v>0</v>
      </c>
      <c r="AA23" s="65">
        <f t="shared" si="2"/>
        <v>0</v>
      </c>
      <c r="AB23" s="65">
        <f t="shared" si="2"/>
        <v>0</v>
      </c>
      <c r="AC23" s="65">
        <f t="shared" si="11"/>
        <v>0</v>
      </c>
      <c r="AD23" s="65"/>
      <c r="AE23" s="65">
        <f t="shared" si="9"/>
        <v>0</v>
      </c>
    </row>
    <row r="24" spans="1:31" s="81" customFormat="1" ht="30" customHeight="1" thickBot="1" x14ac:dyDescent="0.25">
      <c r="A24" s="188" t="str">
        <f t="shared" si="12"/>
        <v/>
      </c>
      <c r="B24" s="189"/>
      <c r="C24" s="182"/>
      <c r="D24" s="169"/>
      <c r="E24" s="170"/>
      <c r="F24" s="170"/>
      <c r="G24" s="170"/>
      <c r="H24" s="171"/>
      <c r="I24" s="171"/>
      <c r="J24" s="82" t="str">
        <f t="shared" si="0"/>
        <v/>
      </c>
      <c r="K24" s="83" t="str">
        <f t="shared" si="3"/>
        <v/>
      </c>
      <c r="L24" s="171"/>
      <c r="M24" s="171"/>
      <c r="N24" s="171"/>
      <c r="O24" s="83" t="str">
        <f t="shared" si="4"/>
        <v/>
      </c>
      <c r="P24" s="171"/>
      <c r="Q24" s="173"/>
      <c r="R24" s="83" t="str">
        <f t="shared" si="5"/>
        <v/>
      </c>
      <c r="S24" s="174"/>
      <c r="T24" s="175"/>
      <c r="U24" s="183"/>
      <c r="W24" s="65">
        <f t="shared" si="6"/>
        <v>0</v>
      </c>
      <c r="X24" s="65">
        <f t="shared" si="7"/>
        <v>0</v>
      </c>
      <c r="Z24" s="65">
        <f t="shared" si="1"/>
        <v>0</v>
      </c>
      <c r="AA24" s="65">
        <f t="shared" si="2"/>
        <v>0</v>
      </c>
      <c r="AB24" s="65">
        <f t="shared" si="2"/>
        <v>0</v>
      </c>
      <c r="AC24" s="65">
        <f t="shared" si="11"/>
        <v>0</v>
      </c>
      <c r="AD24" s="65"/>
      <c r="AE24" s="65">
        <f t="shared" si="9"/>
        <v>0</v>
      </c>
    </row>
    <row r="25" spans="1:31" s="81" customFormat="1" ht="30" customHeight="1" thickBot="1" x14ac:dyDescent="0.25">
      <c r="A25" s="188" t="str">
        <f t="shared" si="12"/>
        <v/>
      </c>
      <c r="B25" s="189"/>
      <c r="C25" s="182"/>
      <c r="D25" s="169"/>
      <c r="E25" s="170"/>
      <c r="F25" s="170"/>
      <c r="G25" s="170"/>
      <c r="H25" s="171"/>
      <c r="I25" s="171"/>
      <c r="J25" s="82" t="str">
        <f t="shared" si="0"/>
        <v/>
      </c>
      <c r="K25" s="83" t="str">
        <f t="shared" si="3"/>
        <v/>
      </c>
      <c r="L25" s="171"/>
      <c r="M25" s="171"/>
      <c r="N25" s="171"/>
      <c r="O25" s="83" t="str">
        <f t="shared" si="4"/>
        <v/>
      </c>
      <c r="P25" s="171"/>
      <c r="Q25" s="173"/>
      <c r="R25" s="83" t="str">
        <f t="shared" si="5"/>
        <v/>
      </c>
      <c r="S25" s="174"/>
      <c r="T25" s="175"/>
      <c r="U25" s="183"/>
      <c r="W25" s="65">
        <f t="shared" si="6"/>
        <v>0</v>
      </c>
      <c r="X25" s="65">
        <f t="shared" si="7"/>
        <v>0</v>
      </c>
      <c r="Z25" s="65">
        <f t="shared" si="1"/>
        <v>0</v>
      </c>
      <c r="AA25" s="65">
        <f t="shared" si="2"/>
        <v>0</v>
      </c>
      <c r="AB25" s="65">
        <f t="shared" si="2"/>
        <v>0</v>
      </c>
      <c r="AC25" s="65">
        <f t="shared" si="11"/>
        <v>0</v>
      </c>
      <c r="AD25" s="65"/>
      <c r="AE25" s="65">
        <f t="shared" si="9"/>
        <v>0</v>
      </c>
    </row>
    <row r="26" spans="1:31" s="81" customFormat="1" ht="30" customHeight="1" thickBot="1" x14ac:dyDescent="0.25">
      <c r="A26" s="188" t="str">
        <f t="shared" si="12"/>
        <v/>
      </c>
      <c r="B26" s="189"/>
      <c r="C26" s="182"/>
      <c r="D26" s="169"/>
      <c r="E26" s="170"/>
      <c r="F26" s="170"/>
      <c r="G26" s="170"/>
      <c r="H26" s="171"/>
      <c r="I26" s="171"/>
      <c r="J26" s="82" t="str">
        <f t="shared" si="0"/>
        <v/>
      </c>
      <c r="K26" s="83" t="str">
        <f t="shared" si="3"/>
        <v/>
      </c>
      <c r="L26" s="171"/>
      <c r="M26" s="171"/>
      <c r="N26" s="171"/>
      <c r="O26" s="83" t="str">
        <f t="shared" si="4"/>
        <v/>
      </c>
      <c r="P26" s="171"/>
      <c r="Q26" s="173"/>
      <c r="R26" s="83" t="str">
        <f t="shared" si="5"/>
        <v/>
      </c>
      <c r="S26" s="174"/>
      <c r="T26" s="175"/>
      <c r="U26" s="183"/>
      <c r="W26" s="65">
        <f t="shared" si="6"/>
        <v>0</v>
      </c>
      <c r="X26" s="65">
        <f t="shared" si="7"/>
        <v>0</v>
      </c>
      <c r="Z26" s="65">
        <f t="shared" si="1"/>
        <v>0</v>
      </c>
      <c r="AA26" s="65">
        <f t="shared" si="2"/>
        <v>0</v>
      </c>
      <c r="AB26" s="65">
        <f t="shared" si="2"/>
        <v>0</v>
      </c>
      <c r="AC26" s="65">
        <f t="shared" si="11"/>
        <v>0</v>
      </c>
      <c r="AD26" s="65"/>
      <c r="AE26" s="65">
        <f t="shared" si="9"/>
        <v>0</v>
      </c>
    </row>
    <row r="27" spans="1:31" s="81" customFormat="1" ht="30" customHeight="1" thickBot="1" x14ac:dyDescent="0.25">
      <c r="A27" s="188" t="str">
        <f t="shared" si="12"/>
        <v/>
      </c>
      <c r="B27" s="189"/>
      <c r="C27" s="182"/>
      <c r="D27" s="169"/>
      <c r="E27" s="170"/>
      <c r="F27" s="170"/>
      <c r="G27" s="178"/>
      <c r="H27" s="171"/>
      <c r="I27" s="171"/>
      <c r="J27" s="82" t="str">
        <f t="shared" si="0"/>
        <v/>
      </c>
      <c r="K27" s="83" t="str">
        <f t="shared" si="3"/>
        <v/>
      </c>
      <c r="L27" s="172"/>
      <c r="M27" s="172"/>
      <c r="N27" s="172"/>
      <c r="O27" s="83" t="str">
        <f t="shared" si="4"/>
        <v/>
      </c>
      <c r="P27" s="172"/>
      <c r="Q27" s="173"/>
      <c r="R27" s="83" t="str">
        <f t="shared" si="5"/>
        <v/>
      </c>
      <c r="S27" s="179"/>
      <c r="T27" s="180"/>
      <c r="U27" s="183"/>
      <c r="W27" s="65">
        <f t="shared" si="6"/>
        <v>0</v>
      </c>
      <c r="X27" s="65">
        <f t="shared" si="7"/>
        <v>0</v>
      </c>
      <c r="Z27" s="65">
        <f t="shared" si="1"/>
        <v>0</v>
      </c>
      <c r="AA27" s="65">
        <f t="shared" ref="AA27:AB35" si="13">IF(M27="ja",$AG$3*0.4,0)</f>
        <v>0</v>
      </c>
      <c r="AB27" s="65">
        <f t="shared" si="13"/>
        <v>0</v>
      </c>
      <c r="AC27" s="65">
        <f t="shared" si="11"/>
        <v>0</v>
      </c>
      <c r="AD27" s="65"/>
      <c r="AE27" s="65">
        <f t="shared" si="9"/>
        <v>0</v>
      </c>
    </row>
    <row r="28" spans="1:31" s="81" customFormat="1" ht="30" customHeight="1" thickBot="1" x14ac:dyDescent="0.25">
      <c r="A28" s="188" t="str">
        <f t="shared" si="12"/>
        <v/>
      </c>
      <c r="B28" s="189"/>
      <c r="C28" s="182"/>
      <c r="D28" s="169"/>
      <c r="E28" s="170"/>
      <c r="F28" s="170"/>
      <c r="G28" s="170"/>
      <c r="H28" s="171"/>
      <c r="I28" s="171"/>
      <c r="J28" s="82" t="str">
        <f t="shared" si="0"/>
        <v/>
      </c>
      <c r="K28" s="83" t="str">
        <f t="shared" si="3"/>
        <v/>
      </c>
      <c r="L28" s="171"/>
      <c r="M28" s="171"/>
      <c r="N28" s="171"/>
      <c r="O28" s="83" t="str">
        <f t="shared" si="4"/>
        <v/>
      </c>
      <c r="P28" s="171"/>
      <c r="Q28" s="173"/>
      <c r="R28" s="83" t="str">
        <f t="shared" si="5"/>
        <v/>
      </c>
      <c r="S28" s="174"/>
      <c r="T28" s="175"/>
      <c r="U28" s="183"/>
      <c r="W28" s="65">
        <f t="shared" si="6"/>
        <v>0</v>
      </c>
      <c r="X28" s="65">
        <f t="shared" si="7"/>
        <v>0</v>
      </c>
      <c r="Z28" s="65">
        <f t="shared" si="1"/>
        <v>0</v>
      </c>
      <c r="AA28" s="65">
        <f t="shared" si="13"/>
        <v>0</v>
      </c>
      <c r="AB28" s="65">
        <f t="shared" si="13"/>
        <v>0</v>
      </c>
      <c r="AC28" s="65">
        <f t="shared" si="11"/>
        <v>0</v>
      </c>
      <c r="AD28" s="65"/>
      <c r="AE28" s="65">
        <f t="shared" si="9"/>
        <v>0</v>
      </c>
    </row>
    <row r="29" spans="1:31" s="81" customFormat="1" ht="30" customHeight="1" thickBot="1" x14ac:dyDescent="0.25">
      <c r="A29" s="188" t="str">
        <f t="shared" si="12"/>
        <v/>
      </c>
      <c r="B29" s="189"/>
      <c r="C29" s="182"/>
      <c r="D29" s="169"/>
      <c r="E29" s="170"/>
      <c r="F29" s="170"/>
      <c r="G29" s="170"/>
      <c r="H29" s="171"/>
      <c r="I29" s="171"/>
      <c r="J29" s="82" t="str">
        <f t="shared" si="0"/>
        <v/>
      </c>
      <c r="K29" s="83" t="str">
        <f t="shared" si="3"/>
        <v/>
      </c>
      <c r="L29" s="171"/>
      <c r="M29" s="171"/>
      <c r="N29" s="171"/>
      <c r="O29" s="83" t="str">
        <f t="shared" si="4"/>
        <v/>
      </c>
      <c r="P29" s="171"/>
      <c r="Q29" s="173"/>
      <c r="R29" s="83" t="str">
        <f t="shared" si="5"/>
        <v/>
      </c>
      <c r="S29" s="174"/>
      <c r="T29" s="175"/>
      <c r="U29" s="183"/>
      <c r="W29" s="65">
        <f t="shared" si="6"/>
        <v>0</v>
      </c>
      <c r="X29" s="65">
        <f t="shared" si="7"/>
        <v>0</v>
      </c>
      <c r="Z29" s="65">
        <f t="shared" si="1"/>
        <v>0</v>
      </c>
      <c r="AA29" s="65">
        <f t="shared" si="13"/>
        <v>0</v>
      </c>
      <c r="AB29" s="65">
        <f t="shared" si="13"/>
        <v>0</v>
      </c>
      <c r="AC29" s="65">
        <f t="shared" si="11"/>
        <v>0</v>
      </c>
      <c r="AD29" s="65"/>
      <c r="AE29" s="65">
        <f t="shared" si="9"/>
        <v>0</v>
      </c>
    </row>
    <row r="30" spans="1:31" s="81" customFormat="1" ht="30" customHeight="1" thickBot="1" x14ac:dyDescent="0.25">
      <c r="A30" s="188" t="str">
        <f t="shared" si="12"/>
        <v/>
      </c>
      <c r="B30" s="189"/>
      <c r="C30" s="182"/>
      <c r="D30" s="169"/>
      <c r="E30" s="170"/>
      <c r="F30" s="170"/>
      <c r="G30" s="170"/>
      <c r="H30" s="171"/>
      <c r="I30" s="171"/>
      <c r="J30" s="82" t="str">
        <f t="shared" si="0"/>
        <v/>
      </c>
      <c r="K30" s="83" t="str">
        <f t="shared" si="3"/>
        <v/>
      </c>
      <c r="L30" s="171"/>
      <c r="M30" s="171"/>
      <c r="N30" s="171"/>
      <c r="O30" s="83" t="str">
        <f t="shared" si="4"/>
        <v/>
      </c>
      <c r="P30" s="171"/>
      <c r="Q30" s="173"/>
      <c r="R30" s="83" t="str">
        <f t="shared" si="5"/>
        <v/>
      </c>
      <c r="S30" s="174"/>
      <c r="T30" s="175"/>
      <c r="U30" s="183"/>
      <c r="W30" s="65">
        <f t="shared" si="6"/>
        <v>0</v>
      </c>
      <c r="X30" s="65">
        <f t="shared" si="7"/>
        <v>0</v>
      </c>
      <c r="Z30" s="65">
        <f t="shared" si="1"/>
        <v>0</v>
      </c>
      <c r="AA30" s="65">
        <f t="shared" si="13"/>
        <v>0</v>
      </c>
      <c r="AB30" s="65">
        <f t="shared" si="13"/>
        <v>0</v>
      </c>
      <c r="AC30" s="65">
        <f t="shared" si="8"/>
        <v>0</v>
      </c>
      <c r="AD30" s="65"/>
      <c r="AE30" s="65">
        <f t="shared" si="9"/>
        <v>0</v>
      </c>
    </row>
    <row r="31" spans="1:31" s="81" customFormat="1" ht="30" customHeight="1" thickBot="1" x14ac:dyDescent="0.25">
      <c r="A31" s="188" t="str">
        <f t="shared" si="12"/>
        <v/>
      </c>
      <c r="B31" s="189"/>
      <c r="C31" s="182"/>
      <c r="D31" s="169"/>
      <c r="E31" s="170"/>
      <c r="F31" s="170"/>
      <c r="G31" s="178"/>
      <c r="H31" s="171"/>
      <c r="I31" s="171"/>
      <c r="J31" s="82" t="str">
        <f t="shared" si="0"/>
        <v/>
      </c>
      <c r="K31" s="83" t="str">
        <f t="shared" si="3"/>
        <v/>
      </c>
      <c r="L31" s="172"/>
      <c r="M31" s="172"/>
      <c r="N31" s="172"/>
      <c r="O31" s="83" t="str">
        <f t="shared" si="4"/>
        <v/>
      </c>
      <c r="P31" s="172"/>
      <c r="Q31" s="173"/>
      <c r="R31" s="83" t="str">
        <f t="shared" si="5"/>
        <v/>
      </c>
      <c r="S31" s="179"/>
      <c r="T31" s="180"/>
      <c r="U31" s="183"/>
      <c r="W31" s="65">
        <f t="shared" si="6"/>
        <v>0</v>
      </c>
      <c r="X31" s="65">
        <f t="shared" si="7"/>
        <v>0</v>
      </c>
      <c r="Z31" s="65">
        <f t="shared" si="1"/>
        <v>0</v>
      </c>
      <c r="AA31" s="65">
        <f t="shared" si="13"/>
        <v>0</v>
      </c>
      <c r="AB31" s="65">
        <f t="shared" si="13"/>
        <v>0</v>
      </c>
      <c r="AC31" s="65">
        <f t="shared" si="8"/>
        <v>0</v>
      </c>
      <c r="AD31" s="65"/>
      <c r="AE31" s="65">
        <f t="shared" si="9"/>
        <v>0</v>
      </c>
    </row>
    <row r="32" spans="1:31" s="81" customFormat="1" ht="30" customHeight="1" thickBot="1" x14ac:dyDescent="0.25">
      <c r="A32" s="188" t="str">
        <f t="shared" si="12"/>
        <v/>
      </c>
      <c r="B32" s="189"/>
      <c r="C32" s="182"/>
      <c r="D32" s="169"/>
      <c r="E32" s="170"/>
      <c r="F32" s="170"/>
      <c r="G32" s="170"/>
      <c r="H32" s="171"/>
      <c r="I32" s="171"/>
      <c r="J32" s="82" t="str">
        <f t="shared" si="0"/>
        <v/>
      </c>
      <c r="K32" s="83" t="str">
        <f t="shared" si="3"/>
        <v/>
      </c>
      <c r="L32" s="171"/>
      <c r="M32" s="171"/>
      <c r="N32" s="171"/>
      <c r="O32" s="83" t="str">
        <f t="shared" si="4"/>
        <v/>
      </c>
      <c r="P32" s="171"/>
      <c r="Q32" s="173"/>
      <c r="R32" s="83" t="str">
        <f t="shared" si="5"/>
        <v/>
      </c>
      <c r="S32" s="174"/>
      <c r="T32" s="175"/>
      <c r="U32" s="183"/>
      <c r="W32" s="65">
        <f t="shared" si="6"/>
        <v>0</v>
      </c>
      <c r="X32" s="65">
        <f t="shared" si="7"/>
        <v>0</v>
      </c>
      <c r="Z32" s="65">
        <f t="shared" si="1"/>
        <v>0</v>
      </c>
      <c r="AA32" s="65">
        <f t="shared" si="13"/>
        <v>0</v>
      </c>
      <c r="AB32" s="65">
        <f t="shared" si="13"/>
        <v>0</v>
      </c>
      <c r="AC32" s="65">
        <f t="shared" si="8"/>
        <v>0</v>
      </c>
      <c r="AD32" s="65"/>
      <c r="AE32" s="65">
        <f t="shared" si="9"/>
        <v>0</v>
      </c>
    </row>
    <row r="33" spans="1:31" s="81" customFormat="1" ht="30" customHeight="1" thickBot="1" x14ac:dyDescent="0.25">
      <c r="A33" s="188" t="str">
        <f t="shared" si="12"/>
        <v/>
      </c>
      <c r="B33" s="189"/>
      <c r="C33" s="182"/>
      <c r="D33" s="169"/>
      <c r="E33" s="170"/>
      <c r="F33" s="170"/>
      <c r="G33" s="178"/>
      <c r="H33" s="171"/>
      <c r="I33" s="171"/>
      <c r="J33" s="82" t="str">
        <f t="shared" si="0"/>
        <v/>
      </c>
      <c r="K33" s="83" t="str">
        <f t="shared" si="3"/>
        <v/>
      </c>
      <c r="L33" s="172"/>
      <c r="M33" s="172"/>
      <c r="N33" s="172"/>
      <c r="O33" s="83" t="str">
        <f t="shared" si="4"/>
        <v/>
      </c>
      <c r="P33" s="172"/>
      <c r="Q33" s="173"/>
      <c r="R33" s="83" t="str">
        <f t="shared" si="5"/>
        <v/>
      </c>
      <c r="S33" s="179"/>
      <c r="T33" s="180"/>
      <c r="U33" s="183"/>
      <c r="W33" s="65">
        <f t="shared" si="6"/>
        <v>0</v>
      </c>
      <c r="X33" s="65">
        <f t="shared" si="7"/>
        <v>0</v>
      </c>
      <c r="Z33" s="65">
        <f t="shared" si="1"/>
        <v>0</v>
      </c>
      <c r="AA33" s="65">
        <f t="shared" si="13"/>
        <v>0</v>
      </c>
      <c r="AB33" s="65">
        <f t="shared" si="13"/>
        <v>0</v>
      </c>
      <c r="AC33" s="65">
        <f t="shared" si="8"/>
        <v>0</v>
      </c>
      <c r="AD33" s="65"/>
      <c r="AE33" s="65">
        <f t="shared" si="9"/>
        <v>0</v>
      </c>
    </row>
    <row r="34" spans="1:31" s="81" customFormat="1" ht="30" customHeight="1" thickBot="1" x14ac:dyDescent="0.25">
      <c r="A34" s="188" t="str">
        <f t="shared" si="12"/>
        <v/>
      </c>
      <c r="B34" s="189"/>
      <c r="C34" s="182"/>
      <c r="D34" s="169"/>
      <c r="E34" s="170"/>
      <c r="F34" s="170"/>
      <c r="G34" s="170"/>
      <c r="H34" s="171"/>
      <c r="I34" s="171"/>
      <c r="J34" s="82" t="str">
        <f t="shared" si="0"/>
        <v/>
      </c>
      <c r="K34" s="83" t="str">
        <f t="shared" si="3"/>
        <v/>
      </c>
      <c r="L34" s="171"/>
      <c r="M34" s="171"/>
      <c r="N34" s="171"/>
      <c r="O34" s="83" t="str">
        <f t="shared" si="4"/>
        <v/>
      </c>
      <c r="P34" s="171"/>
      <c r="Q34" s="173"/>
      <c r="R34" s="83" t="str">
        <f t="shared" si="5"/>
        <v/>
      </c>
      <c r="S34" s="174"/>
      <c r="T34" s="175"/>
      <c r="U34" s="183"/>
      <c r="W34" s="65">
        <f t="shared" si="6"/>
        <v>0</v>
      </c>
      <c r="X34" s="65">
        <f t="shared" si="7"/>
        <v>0</v>
      </c>
      <c r="Z34" s="65">
        <f t="shared" si="1"/>
        <v>0</v>
      </c>
      <c r="AA34" s="65">
        <f t="shared" si="13"/>
        <v>0</v>
      </c>
      <c r="AB34" s="65">
        <f t="shared" si="13"/>
        <v>0</v>
      </c>
      <c r="AC34" s="65">
        <f t="shared" si="8"/>
        <v>0</v>
      </c>
      <c r="AD34" s="65"/>
      <c r="AE34" s="65">
        <f t="shared" si="9"/>
        <v>0</v>
      </c>
    </row>
    <row r="35" spans="1:31" s="81" customFormat="1" ht="30" customHeight="1" thickBot="1" x14ac:dyDescent="0.25">
      <c r="A35" s="188" t="str">
        <f t="shared" si="12"/>
        <v/>
      </c>
      <c r="B35" s="189"/>
      <c r="C35" s="182"/>
      <c r="D35" s="169"/>
      <c r="E35" s="170"/>
      <c r="F35" s="170"/>
      <c r="G35" s="178"/>
      <c r="H35" s="171"/>
      <c r="I35" s="171"/>
      <c r="J35" s="82" t="str">
        <f t="shared" si="0"/>
        <v/>
      </c>
      <c r="K35" s="83" t="str">
        <f t="shared" si="3"/>
        <v/>
      </c>
      <c r="L35" s="172"/>
      <c r="M35" s="172"/>
      <c r="N35" s="172"/>
      <c r="O35" s="83" t="str">
        <f t="shared" si="4"/>
        <v/>
      </c>
      <c r="P35" s="172"/>
      <c r="Q35" s="173"/>
      <c r="R35" s="83" t="str">
        <f t="shared" si="5"/>
        <v/>
      </c>
      <c r="S35" s="179"/>
      <c r="T35" s="180"/>
      <c r="U35" s="181"/>
      <c r="W35" s="65">
        <f t="shared" si="6"/>
        <v>0</v>
      </c>
      <c r="X35" s="65">
        <f t="shared" si="7"/>
        <v>0</v>
      </c>
      <c r="Z35" s="65">
        <f t="shared" si="1"/>
        <v>0</v>
      </c>
      <c r="AA35" s="65">
        <f t="shared" si="13"/>
        <v>0</v>
      </c>
      <c r="AB35" s="65">
        <f t="shared" si="13"/>
        <v>0</v>
      </c>
      <c r="AC35" s="65">
        <f t="shared" si="8"/>
        <v>0</v>
      </c>
      <c r="AD35" s="65"/>
      <c r="AE35" s="65">
        <f t="shared" si="9"/>
        <v>0</v>
      </c>
    </row>
    <row r="36" spans="1:31" s="84" customFormat="1" ht="17.25" customHeight="1" thickBot="1" x14ac:dyDescent="0.25">
      <c r="C36" s="85" t="s">
        <v>91</v>
      </c>
      <c r="D36" s="86"/>
      <c r="E36" s="86"/>
      <c r="F36" s="86"/>
      <c r="G36" s="86"/>
      <c r="H36" s="86"/>
      <c r="I36" s="86"/>
      <c r="J36" s="226">
        <f>SUM(K11:K35)</f>
        <v>126</v>
      </c>
      <c r="K36" s="226"/>
      <c r="L36" s="154"/>
      <c r="M36" s="154"/>
      <c r="N36" s="226">
        <f>SUM(O11:O35)</f>
        <v>81.199999999999989</v>
      </c>
      <c r="O36" s="226"/>
      <c r="P36" s="227">
        <f>SUM(Q11:Q35)</f>
        <v>229</v>
      </c>
      <c r="Q36" s="227"/>
      <c r="R36" s="154">
        <f>SUM(R11:R35)</f>
        <v>60</v>
      </c>
      <c r="S36" s="155"/>
      <c r="T36" s="154"/>
      <c r="U36" s="156">
        <f>SUM(U11:U35)</f>
        <v>152.69999999999999</v>
      </c>
    </row>
    <row r="37" spans="1:31" s="87" customFormat="1" ht="3.95" customHeight="1" thickBot="1" x14ac:dyDescent="0.25">
      <c r="C37" s="88"/>
      <c r="E37" s="89"/>
      <c r="F37" s="89"/>
      <c r="G37" s="89"/>
      <c r="H37" s="90"/>
      <c r="I37" s="90"/>
      <c r="J37" s="90"/>
      <c r="K37" s="90"/>
      <c r="L37" s="91"/>
      <c r="M37" s="91"/>
      <c r="N37" s="91"/>
      <c r="O37" s="91"/>
      <c r="P37" s="91"/>
      <c r="Q37" s="92"/>
      <c r="R37" s="92"/>
      <c r="S37" s="93"/>
      <c r="T37" s="92"/>
      <c r="U37" s="94"/>
    </row>
    <row r="38" spans="1:31" s="95" customFormat="1" ht="17.100000000000001" customHeight="1" thickBot="1" x14ac:dyDescent="0.25">
      <c r="C38" s="96" t="str">
        <f>IF(AB3=2,"VP abzgl. Kürzungen","Verpflegungsmehraufwendungen")</f>
        <v>VP abzgl. Kürzungen</v>
      </c>
      <c r="D38" s="97"/>
      <c r="E38" s="97"/>
      <c r="F38" s="97"/>
      <c r="G38" s="97"/>
      <c r="H38" s="130" t="str">
        <f>IF($AB$5=1,"Erstattung erfolgt lt. betriebl. Vereinbarung:","")</f>
        <v>Erstattung erfolgt lt. betriebl. Vereinbarung:</v>
      </c>
      <c r="I38" s="265" t="s">
        <v>94</v>
      </c>
      <c r="J38" s="265"/>
      <c r="K38" s="265"/>
      <c r="L38" s="265"/>
      <c r="M38" s="265"/>
      <c r="N38" s="265"/>
      <c r="O38" s="265"/>
      <c r="P38" s="97"/>
      <c r="Q38" s="97"/>
      <c r="R38" s="266">
        <v>74</v>
      </c>
      <c r="S38" s="267"/>
      <c r="T38" s="238">
        <f>IF(AB5=1,IF(Y38=3,R38,IF(Y38=1,N36,0)),IF(AB3=1,J36,N36))</f>
        <v>74</v>
      </c>
      <c r="U38" s="240"/>
      <c r="W38" s="127" t="s">
        <v>61</v>
      </c>
      <c r="X38" s="128"/>
      <c r="Y38" s="129">
        <f>IF(I38="in Höhe der gesetzlichen Pauschalen",1,IF(I38="mit einem individuellen Betrag in Höhe von:",3,""))</f>
        <v>3</v>
      </c>
      <c r="Z38" s="128"/>
      <c r="AA38" s="128"/>
      <c r="AB38" s="128"/>
      <c r="AC38" s="128"/>
      <c r="AD38" s="128"/>
      <c r="AE38" s="128"/>
    </row>
    <row r="39" spans="1:31" s="95" customFormat="1" ht="4.5" customHeight="1" thickBot="1" x14ac:dyDescent="0.25">
      <c r="C39" s="98"/>
      <c r="D39" s="131"/>
      <c r="E39" s="131"/>
      <c r="F39" s="131"/>
      <c r="G39" s="131"/>
      <c r="H39" s="131"/>
      <c r="I39" s="131"/>
      <c r="J39" s="132"/>
      <c r="K39" s="132"/>
      <c r="S39" s="81"/>
      <c r="U39" s="99"/>
    </row>
    <row r="40" spans="1:31" s="95" customFormat="1" ht="17.100000000000001" customHeight="1" thickBot="1" x14ac:dyDescent="0.25">
      <c r="C40" s="205" t="s">
        <v>1</v>
      </c>
      <c r="D40" s="206"/>
      <c r="E40" s="133"/>
      <c r="F40" s="133"/>
      <c r="G40" s="134"/>
      <c r="H40" s="135" t="str">
        <f>IF($AB$5=1,"Erstattung erfolgt lt. betriebl. Vereinbarung:","")</f>
        <v>Erstattung erfolgt lt. betriebl. Vereinbarung:</v>
      </c>
      <c r="I40" s="271" t="s">
        <v>89</v>
      </c>
      <c r="J40" s="271"/>
      <c r="K40" s="271"/>
      <c r="L40" s="271"/>
      <c r="M40" s="271"/>
      <c r="N40" s="271"/>
      <c r="O40" s="271"/>
      <c r="P40" s="134"/>
      <c r="Q40" s="136"/>
      <c r="R40" s="272"/>
      <c r="S40" s="273"/>
      <c r="T40" s="238">
        <f>IF(OR(AB3=0,AB3=1),0,IF(AB5=2,SUM(Q11:Q35),IF(Y40=1,SUM(Q11:Q35),IF(Y40=2,SUM(R11:R35),IF(Y40=3,R40,0)))))</f>
        <v>229</v>
      </c>
      <c r="U40" s="240"/>
      <c r="Y40" s="100">
        <f>IF(I40="in Höhe der tatsächlichen Aufwendungen",1,IF(I40="in Höhe der erstattungsfähigen Pauschalen",2,IF(I40="mit einem individuellen Betrag in Höhe von:",3,"")))</f>
        <v>1</v>
      </c>
    </row>
    <row r="41" spans="1:31" s="95" customFormat="1" ht="4.5" customHeight="1" thickBot="1" x14ac:dyDescent="0.25">
      <c r="C41" s="101"/>
      <c r="D41" s="137"/>
      <c r="E41" s="137"/>
      <c r="F41" s="137"/>
      <c r="G41" s="137"/>
      <c r="H41" s="137"/>
      <c r="I41" s="137"/>
      <c r="J41" s="132"/>
      <c r="K41" s="132"/>
      <c r="L41" s="102"/>
      <c r="M41" s="102"/>
      <c r="N41" s="102"/>
      <c r="O41" s="102"/>
      <c r="P41" s="102"/>
      <c r="Q41" s="102"/>
      <c r="R41" s="102"/>
      <c r="S41" s="103"/>
      <c r="T41" s="102"/>
      <c r="U41" s="104"/>
      <c r="Y41" s="100"/>
    </row>
    <row r="42" spans="1:31" s="95" customFormat="1" ht="17.100000000000001" customHeight="1" thickBot="1" x14ac:dyDescent="0.25">
      <c r="C42" s="105" t="s">
        <v>55</v>
      </c>
      <c r="D42" s="138"/>
      <c r="E42" s="139"/>
      <c r="F42" s="140" t="s">
        <v>59</v>
      </c>
      <c r="G42" s="134"/>
      <c r="H42" s="141" t="str">
        <f>IF($AB$5=1,"Erstattung erfolgt lt. betriebl. Vereinbarung:","")</f>
        <v>Erstattung erfolgt lt. betriebl. Vereinbarung:</v>
      </c>
      <c r="I42" s="134"/>
      <c r="J42" s="142"/>
      <c r="K42" s="142"/>
      <c r="L42" s="134"/>
      <c r="M42" s="134"/>
      <c r="N42" s="134"/>
      <c r="O42" s="134"/>
      <c r="P42" s="143" t="str">
        <f>IF(OR(AB3=1,AND(AB3=2,AB5=2)),"Ansatz mit","")</f>
        <v/>
      </c>
      <c r="Q42" s="134"/>
      <c r="R42" s="134"/>
      <c r="S42" s="144"/>
      <c r="T42" s="238">
        <f>IF(AND(AB1=1,AB3=1),U36+SUM(R43:S45),IF(AND(AB1=1,AB3=2),IF(Y46=3,SUM(R43:S46),IF(Y46=1,SUM(R43:S45)+U36,0)),0))</f>
        <v>243.3</v>
      </c>
      <c r="U42" s="239"/>
      <c r="Y42" s="100"/>
    </row>
    <row r="43" spans="1:31" s="95" customFormat="1" ht="17.100000000000001" customHeight="1" x14ac:dyDescent="0.2">
      <c r="C43" s="198" t="s">
        <v>100</v>
      </c>
      <c r="D43" s="199"/>
      <c r="E43" s="145" t="s">
        <v>56</v>
      </c>
      <c r="F43" s="146">
        <f>SUMIFS(T$11:$T35,S$11:$S35,"pkw")</f>
        <v>351</v>
      </c>
      <c r="H43" s="262" t="s">
        <v>60</v>
      </c>
      <c r="I43" s="262"/>
      <c r="J43" s="262"/>
      <c r="K43" s="262"/>
      <c r="L43" s="262"/>
      <c r="M43" s="262"/>
      <c r="N43" s="184">
        <v>0.2</v>
      </c>
      <c r="P43" s="95" t="str">
        <f>IF(OR($AB$3=1,Y43=1),""&amp;AB43&amp;" € / km","€ / km")</f>
        <v>0,3 € / km</v>
      </c>
      <c r="R43" s="245">
        <f>IF(OR($AB$3=1,AND($AB$3=2,$AB$5=2)),AB43*F43,IF(AND($AB$3=2,$AB$5=1),IF(Y43=3,F43*N43,IF(Y43=1,F43*AB43,0)),0))</f>
        <v>105.3</v>
      </c>
      <c r="S43" s="245"/>
      <c r="U43" s="99"/>
      <c r="Y43" s="100">
        <f>IF(H43="nach dem gesetzlichen km-satz von:",1,IF(H43="mit einem km-satz von:",3,""))</f>
        <v>1</v>
      </c>
      <c r="Z43" s="84"/>
      <c r="AA43" s="151" t="s">
        <v>95</v>
      </c>
      <c r="AB43" s="152">
        <v>0.3</v>
      </c>
    </row>
    <row r="44" spans="1:31" s="95" customFormat="1" ht="17.100000000000001" customHeight="1" x14ac:dyDescent="0.2">
      <c r="C44" s="198"/>
      <c r="D44" s="199"/>
      <c r="E44" s="145" t="s">
        <v>57</v>
      </c>
      <c r="F44" s="146">
        <f>SUMIFS(T$11:$T36,S$11:$S36,"sonst. kfz")</f>
        <v>65</v>
      </c>
      <c r="H44" s="262" t="s">
        <v>60</v>
      </c>
      <c r="I44" s="262"/>
      <c r="J44" s="262"/>
      <c r="K44" s="262"/>
      <c r="L44" s="262"/>
      <c r="M44" s="262"/>
      <c r="N44" s="147"/>
      <c r="O44" s="184"/>
      <c r="P44" s="95" t="str">
        <f>IF(OR($AB$3=1,Y44=1),""&amp;AB44&amp;" € / km","€ / km")</f>
        <v>0,2 € / km</v>
      </c>
      <c r="R44" s="245">
        <f>IF(OR($AB$3=1,AND($AB$3=2,$AB$5=2)),AB44*F44,IF(AND($AB$3=2,$AB$5=1),IF(Y44=3,F44*O44,IF(Y44=1,F44*AB44,0)),0))</f>
        <v>13</v>
      </c>
      <c r="S44" s="245"/>
      <c r="U44" s="99"/>
      <c r="Y44" s="100">
        <f>IF(H44="nach dem gesetzlichen km-satz von:",1,IF(H44="mit einem km-satz von:",3,""))</f>
        <v>1</v>
      </c>
      <c r="Z44" s="84"/>
      <c r="AA44" s="151" t="s">
        <v>95</v>
      </c>
      <c r="AB44" s="152">
        <v>0.2</v>
      </c>
    </row>
    <row r="45" spans="1:31" s="95" customFormat="1" ht="17.100000000000001" customHeight="1" x14ac:dyDescent="0.2">
      <c r="C45" s="106"/>
      <c r="E45" s="145" t="s">
        <v>58</v>
      </c>
      <c r="F45" s="146">
        <f>SUMIFS(T$11:$T37,S$11:$S37,"fahrrad")</f>
        <v>14</v>
      </c>
      <c r="G45" s="148"/>
      <c r="H45" s="244" t="str">
        <f>IF($AB$5=1,"mit:","")</f>
        <v>mit:</v>
      </c>
      <c r="I45" s="244"/>
      <c r="J45" s="244"/>
      <c r="K45" s="244"/>
      <c r="L45" s="244"/>
      <c r="M45" s="244"/>
      <c r="R45" s="263">
        <v>5</v>
      </c>
      <c r="S45" s="264"/>
      <c r="U45" s="99"/>
    </row>
    <row r="46" spans="1:31" s="95" customFormat="1" ht="17.100000000000001" customHeight="1" x14ac:dyDescent="0.2">
      <c r="C46" s="163" t="s">
        <v>101</v>
      </c>
      <c r="E46" s="145"/>
      <c r="F46" s="146"/>
      <c r="G46" s="148"/>
      <c r="H46" s="269" t="s">
        <v>94</v>
      </c>
      <c r="I46" s="269"/>
      <c r="J46" s="269"/>
      <c r="K46" s="269"/>
      <c r="L46" s="269"/>
      <c r="M46" s="269"/>
      <c r="N46" s="269"/>
      <c r="R46" s="270">
        <v>120</v>
      </c>
      <c r="S46" s="270"/>
      <c r="U46" s="99"/>
      <c r="Y46" s="100">
        <f>IF(H46="in Höhe der tatsächlichen Aufwendungen",1,IF(H46="mit einem individuellen Betrag in Höhe von:",3,""))</f>
        <v>3</v>
      </c>
    </row>
    <row r="47" spans="1:31" s="95" customFormat="1" ht="4.5" customHeight="1" thickBot="1" x14ac:dyDescent="0.25">
      <c r="C47" s="106"/>
      <c r="D47" s="149"/>
      <c r="E47" s="149"/>
      <c r="F47" s="149"/>
      <c r="G47" s="149"/>
      <c r="H47" s="107"/>
      <c r="J47" s="150"/>
      <c r="K47" s="150"/>
      <c r="S47" s="81"/>
      <c r="U47" s="99"/>
    </row>
    <row r="48" spans="1:31" s="95" customFormat="1" ht="20.100000000000001" customHeight="1" thickBot="1" x14ac:dyDescent="0.25">
      <c r="C48" s="108" t="s">
        <v>62</v>
      </c>
      <c r="D48" s="109"/>
      <c r="E48" s="109"/>
      <c r="F48" s="110"/>
      <c r="G48" s="110" t="str">
        <f>IF((($Q$3)="")," ",$Q$3)</f>
        <v>Januar</v>
      </c>
      <c r="H48" s="248"/>
      <c r="I48" s="248"/>
      <c r="J48" s="248"/>
      <c r="K48" s="111"/>
      <c r="L48" s="111"/>
      <c r="M48" s="111"/>
      <c r="N48" s="111"/>
      <c r="O48" s="111"/>
      <c r="P48" s="111"/>
      <c r="Q48" s="111"/>
      <c r="R48" s="111"/>
      <c r="S48" s="112"/>
      <c r="T48" s="241">
        <f>T38+T40+T42</f>
        <v>546.29999999999995</v>
      </c>
      <c r="U48" s="242"/>
    </row>
    <row r="49" spans="3:21" s="113" customFormat="1" ht="12" x14ac:dyDescent="0.2">
      <c r="E49" s="114"/>
      <c r="F49" s="114"/>
      <c r="G49" s="114"/>
      <c r="H49" s="115"/>
      <c r="I49" s="115"/>
      <c r="J49" s="115"/>
      <c r="K49" s="115"/>
      <c r="L49" s="116"/>
      <c r="M49" s="116"/>
      <c r="N49" s="116"/>
      <c r="O49" s="116"/>
      <c r="P49" s="116"/>
      <c r="Q49" s="117"/>
      <c r="R49" s="117"/>
      <c r="S49" s="118"/>
      <c r="T49" s="117"/>
      <c r="U49" s="187" t="s">
        <v>108</v>
      </c>
    </row>
    <row r="50" spans="3:21" s="113" customFormat="1" ht="12" x14ac:dyDescent="0.2">
      <c r="E50" s="114"/>
      <c r="F50" s="114"/>
      <c r="G50" s="114"/>
      <c r="H50" s="115"/>
      <c r="I50" s="115"/>
      <c r="J50" s="115"/>
      <c r="K50" s="115"/>
      <c r="L50" s="116"/>
      <c r="M50" s="116"/>
      <c r="N50" s="116"/>
      <c r="O50" s="116"/>
      <c r="P50" s="116"/>
      <c r="Q50" s="117"/>
      <c r="R50" s="117"/>
      <c r="S50" s="118"/>
      <c r="T50" s="117"/>
    </row>
    <row r="51" spans="3:21" s="113" customFormat="1" ht="12" x14ac:dyDescent="0.2">
      <c r="E51" s="114"/>
      <c r="F51" s="114"/>
      <c r="G51" s="114"/>
      <c r="H51" s="115"/>
      <c r="I51" s="115"/>
      <c r="J51" s="115"/>
      <c r="K51" s="115"/>
      <c r="L51" s="116"/>
      <c r="M51" s="116"/>
      <c r="N51" s="116"/>
      <c r="O51" s="116"/>
      <c r="P51" s="116"/>
      <c r="Q51" s="117"/>
      <c r="R51" s="117"/>
      <c r="S51" s="118"/>
      <c r="T51" s="117"/>
    </row>
    <row r="52" spans="3:21" s="113" customFormat="1" ht="33.75" customHeight="1" x14ac:dyDescent="0.25">
      <c r="C52" s="268" t="s">
        <v>105</v>
      </c>
      <c r="D52" s="268"/>
      <c r="E52" s="268"/>
      <c r="F52" s="268"/>
      <c r="G52" s="268"/>
      <c r="H52" s="268"/>
      <c r="I52" s="268"/>
      <c r="J52" s="268"/>
      <c r="K52" s="268"/>
      <c r="L52" s="268"/>
      <c r="M52" s="268"/>
      <c r="N52" s="268"/>
      <c r="O52" s="268"/>
      <c r="P52" s="268"/>
      <c r="Q52" s="268"/>
      <c r="R52" s="268"/>
      <c r="S52" s="268"/>
      <c r="T52" s="268"/>
      <c r="U52" s="268"/>
    </row>
    <row r="53" spans="3:21" s="113" customFormat="1" ht="12" x14ac:dyDescent="0.2">
      <c r="E53" s="114"/>
      <c r="F53" s="114"/>
      <c r="G53" s="114"/>
      <c r="H53" s="115"/>
      <c r="I53" s="115"/>
      <c r="J53" s="115"/>
      <c r="K53" s="115"/>
      <c r="L53" s="116"/>
      <c r="M53" s="116"/>
      <c r="N53" s="116"/>
      <c r="O53" s="116"/>
      <c r="P53" s="116"/>
      <c r="Q53" s="117"/>
      <c r="R53" s="117"/>
      <c r="S53" s="118"/>
      <c r="T53" s="117"/>
    </row>
    <row r="54" spans="3:21" s="113" customFormat="1" ht="36" customHeight="1" x14ac:dyDescent="0.25">
      <c r="C54" s="185" t="s">
        <v>106</v>
      </c>
      <c r="D54" s="268" t="s">
        <v>107</v>
      </c>
      <c r="E54" s="268"/>
      <c r="F54" s="268"/>
      <c r="G54" s="268"/>
      <c r="H54" s="268"/>
      <c r="I54" s="268"/>
      <c r="J54" s="268"/>
      <c r="K54" s="268"/>
      <c r="L54" s="268"/>
      <c r="M54" s="268"/>
      <c r="N54" s="268"/>
      <c r="O54" s="268"/>
      <c r="P54" s="268"/>
      <c r="Q54" s="268"/>
      <c r="R54" s="268"/>
      <c r="S54" s="268"/>
      <c r="T54" s="268"/>
      <c r="U54" s="268"/>
    </row>
    <row r="55" spans="3:21" s="113" customFormat="1" ht="12" x14ac:dyDescent="0.2">
      <c r="E55" s="114"/>
      <c r="F55" s="114"/>
      <c r="G55" s="114"/>
      <c r="H55" s="115"/>
      <c r="I55" s="115"/>
      <c r="J55" s="115"/>
      <c r="K55" s="115"/>
      <c r="L55" s="116"/>
      <c r="M55" s="116"/>
      <c r="N55" s="116"/>
      <c r="O55" s="116"/>
      <c r="P55" s="116"/>
      <c r="Q55" s="117"/>
      <c r="R55" s="117"/>
      <c r="S55" s="118"/>
      <c r="T55" s="117"/>
    </row>
    <row r="56" spans="3:21" s="113" customFormat="1" ht="12" x14ac:dyDescent="0.2">
      <c r="E56" s="114"/>
      <c r="F56" s="114"/>
      <c r="G56" s="114"/>
      <c r="H56" s="115"/>
      <c r="I56" s="115"/>
      <c r="J56" s="115"/>
      <c r="K56" s="115"/>
      <c r="L56" s="116"/>
      <c r="M56" s="116"/>
      <c r="N56" s="116"/>
      <c r="O56" s="116"/>
      <c r="P56" s="116"/>
      <c r="Q56" s="117"/>
      <c r="R56" s="117"/>
      <c r="S56" s="118"/>
      <c r="T56" s="117"/>
    </row>
    <row r="57" spans="3:21" s="113" customFormat="1" ht="12" x14ac:dyDescent="0.2">
      <c r="E57" s="114"/>
      <c r="F57" s="114"/>
      <c r="G57" s="114"/>
      <c r="H57" s="115"/>
      <c r="I57" s="115"/>
      <c r="J57" s="115"/>
      <c r="K57" s="115"/>
      <c r="L57" s="116"/>
      <c r="M57" s="116"/>
      <c r="N57" s="116"/>
      <c r="O57" s="116"/>
      <c r="P57" s="116"/>
      <c r="Q57" s="117"/>
      <c r="R57" s="117"/>
      <c r="S57" s="118"/>
      <c r="T57" s="117"/>
    </row>
    <row r="58" spans="3:21" s="113" customFormat="1" ht="12" x14ac:dyDescent="0.2">
      <c r="E58" s="114"/>
      <c r="F58" s="114"/>
      <c r="G58" s="114"/>
      <c r="H58" s="115"/>
      <c r="I58" s="115"/>
      <c r="J58" s="115"/>
      <c r="K58" s="115"/>
      <c r="L58" s="116"/>
      <c r="M58" s="116"/>
      <c r="N58" s="116"/>
      <c r="O58" s="116"/>
      <c r="P58" s="116"/>
      <c r="Q58" s="117"/>
      <c r="R58" s="117"/>
      <c r="S58" s="118"/>
      <c r="T58" s="117"/>
    </row>
    <row r="59" spans="3:21" s="113" customFormat="1" ht="12" x14ac:dyDescent="0.2">
      <c r="E59" s="114"/>
      <c r="F59" s="114"/>
      <c r="G59" s="114"/>
      <c r="H59" s="115"/>
      <c r="I59" s="115"/>
      <c r="J59" s="115"/>
      <c r="K59" s="115"/>
      <c r="L59" s="116"/>
      <c r="M59" s="116"/>
      <c r="N59" s="116"/>
      <c r="O59" s="116"/>
      <c r="P59" s="116"/>
      <c r="Q59" s="117"/>
      <c r="R59" s="117"/>
      <c r="S59" s="118"/>
      <c r="T59" s="117"/>
    </row>
    <row r="60" spans="3:21" s="113" customFormat="1" ht="12" x14ac:dyDescent="0.2">
      <c r="E60" s="114"/>
      <c r="F60" s="114"/>
      <c r="G60" s="114"/>
      <c r="H60" s="115"/>
      <c r="I60" s="115"/>
      <c r="J60" s="115"/>
      <c r="K60" s="115"/>
      <c r="L60" s="116"/>
      <c r="M60" s="116"/>
      <c r="N60" s="116"/>
      <c r="O60" s="116"/>
      <c r="P60" s="116"/>
      <c r="Q60" s="117"/>
      <c r="R60" s="117"/>
      <c r="S60" s="118"/>
      <c r="T60" s="117"/>
    </row>
    <row r="61" spans="3:21" s="113" customFormat="1" ht="12" x14ac:dyDescent="0.2">
      <c r="E61" s="114"/>
      <c r="F61" s="114"/>
      <c r="G61" s="114"/>
      <c r="H61" s="115"/>
      <c r="I61" s="115"/>
      <c r="J61" s="115"/>
      <c r="K61" s="115"/>
      <c r="L61" s="116"/>
      <c r="M61" s="116"/>
      <c r="N61" s="116"/>
      <c r="O61" s="116"/>
      <c r="P61" s="116"/>
      <c r="Q61" s="117"/>
      <c r="R61" s="117"/>
      <c r="S61" s="118"/>
      <c r="T61" s="117"/>
    </row>
    <row r="62" spans="3:21" s="113" customFormat="1" ht="12" x14ac:dyDescent="0.2">
      <c r="E62" s="114"/>
      <c r="F62" s="114"/>
      <c r="G62" s="114"/>
      <c r="H62" s="115"/>
      <c r="I62" s="115"/>
      <c r="J62" s="115"/>
      <c r="K62" s="115"/>
      <c r="L62" s="116"/>
      <c r="M62" s="116"/>
      <c r="N62" s="116"/>
      <c r="O62" s="116"/>
      <c r="P62" s="116"/>
      <c r="Q62" s="117"/>
      <c r="R62" s="117"/>
      <c r="S62" s="118"/>
      <c r="T62" s="117"/>
    </row>
    <row r="63" spans="3:21" s="113" customFormat="1" ht="12" x14ac:dyDescent="0.2">
      <c r="E63" s="114"/>
      <c r="F63" s="114"/>
      <c r="G63" s="114"/>
      <c r="H63" s="115"/>
      <c r="I63" s="115"/>
      <c r="J63" s="115"/>
      <c r="K63" s="115"/>
      <c r="L63" s="116"/>
      <c r="M63" s="116"/>
      <c r="N63" s="116"/>
      <c r="O63" s="116"/>
      <c r="P63" s="116"/>
      <c r="Q63" s="117"/>
      <c r="R63" s="117"/>
      <c r="S63" s="118"/>
      <c r="T63" s="117"/>
    </row>
    <row r="64" spans="3:21" s="113" customFormat="1" ht="12" x14ac:dyDescent="0.2">
      <c r="E64" s="114"/>
      <c r="F64" s="114"/>
      <c r="G64" s="114"/>
      <c r="H64" s="115"/>
      <c r="I64" s="115"/>
      <c r="J64" s="115"/>
      <c r="K64" s="115"/>
      <c r="L64" s="116"/>
      <c r="M64" s="116"/>
      <c r="N64" s="116"/>
      <c r="O64" s="116"/>
      <c r="P64" s="116"/>
      <c r="Q64" s="117"/>
      <c r="R64" s="117"/>
      <c r="S64" s="118"/>
      <c r="T64" s="117"/>
    </row>
    <row r="65" spans="5:20" s="113" customFormat="1" ht="12" x14ac:dyDescent="0.2">
      <c r="E65" s="114"/>
      <c r="F65" s="114"/>
      <c r="G65" s="114"/>
      <c r="H65" s="115"/>
      <c r="I65" s="115"/>
      <c r="J65" s="115"/>
      <c r="K65" s="115"/>
      <c r="L65" s="116"/>
      <c r="M65" s="116"/>
      <c r="N65" s="116"/>
      <c r="O65" s="116"/>
      <c r="P65" s="116"/>
      <c r="Q65" s="117"/>
      <c r="R65" s="117"/>
      <c r="S65" s="118"/>
      <c r="T65" s="117"/>
    </row>
    <row r="66" spans="5:20" s="113" customFormat="1" ht="12" x14ac:dyDescent="0.2">
      <c r="E66" s="114"/>
      <c r="F66" s="114"/>
      <c r="G66" s="114"/>
      <c r="H66" s="115"/>
      <c r="I66" s="115"/>
      <c r="J66" s="115"/>
      <c r="K66" s="115"/>
      <c r="L66" s="116"/>
      <c r="M66" s="116"/>
      <c r="N66" s="116"/>
      <c r="O66" s="116"/>
      <c r="P66" s="116"/>
      <c r="Q66" s="117"/>
      <c r="R66" s="117"/>
      <c r="S66" s="118"/>
      <c r="T66" s="117"/>
    </row>
    <row r="67" spans="5:20" s="113" customFormat="1" ht="12" x14ac:dyDescent="0.2">
      <c r="E67" s="114"/>
      <c r="F67" s="114"/>
      <c r="G67" s="114"/>
      <c r="H67" s="115"/>
      <c r="I67" s="115"/>
      <c r="J67" s="115"/>
      <c r="K67" s="115"/>
      <c r="L67" s="116"/>
      <c r="M67" s="116"/>
      <c r="N67" s="116"/>
      <c r="O67" s="116"/>
      <c r="P67" s="116"/>
      <c r="Q67" s="117"/>
      <c r="R67" s="117"/>
      <c r="S67" s="118"/>
      <c r="T67" s="117"/>
    </row>
    <row r="68" spans="5:20" s="113" customFormat="1" ht="12" x14ac:dyDescent="0.2">
      <c r="E68" s="114"/>
      <c r="F68" s="114"/>
      <c r="G68" s="114"/>
      <c r="H68" s="115"/>
      <c r="I68" s="115"/>
      <c r="J68" s="115"/>
      <c r="K68" s="115"/>
      <c r="L68" s="116"/>
      <c r="M68" s="116"/>
      <c r="N68" s="116"/>
      <c r="O68" s="116"/>
      <c r="P68" s="116"/>
      <c r="Q68" s="117"/>
      <c r="R68" s="117"/>
      <c r="S68" s="118"/>
      <c r="T68" s="117"/>
    </row>
    <row r="69" spans="5:20" s="113" customFormat="1" ht="12" x14ac:dyDescent="0.2">
      <c r="E69" s="114"/>
      <c r="F69" s="114"/>
      <c r="G69" s="114"/>
      <c r="H69" s="115"/>
      <c r="I69" s="115"/>
      <c r="J69" s="115"/>
      <c r="K69" s="115"/>
      <c r="L69" s="116"/>
      <c r="M69" s="116"/>
      <c r="N69" s="116"/>
      <c r="O69" s="116"/>
      <c r="P69" s="116"/>
      <c r="Q69" s="117"/>
      <c r="R69" s="117"/>
      <c r="S69" s="118"/>
      <c r="T69" s="117"/>
    </row>
    <row r="70" spans="5:20" s="113" customFormat="1" ht="12" x14ac:dyDescent="0.2">
      <c r="E70" s="114"/>
      <c r="F70" s="114"/>
      <c r="G70" s="114"/>
      <c r="H70" s="115"/>
      <c r="I70" s="115"/>
      <c r="J70" s="115"/>
      <c r="K70" s="115"/>
      <c r="L70" s="116"/>
      <c r="M70" s="116"/>
      <c r="N70" s="116"/>
      <c r="O70" s="116"/>
      <c r="P70" s="116"/>
      <c r="Q70" s="117"/>
      <c r="R70" s="117"/>
      <c r="S70" s="118"/>
      <c r="T70" s="117"/>
    </row>
    <row r="71" spans="5:20" s="113" customFormat="1" ht="12" x14ac:dyDescent="0.2">
      <c r="E71" s="114"/>
      <c r="F71" s="114"/>
      <c r="G71" s="114"/>
      <c r="H71" s="115"/>
      <c r="I71" s="115"/>
      <c r="J71" s="115"/>
      <c r="K71" s="115"/>
      <c r="L71" s="116"/>
      <c r="M71" s="116"/>
      <c r="N71" s="116"/>
      <c r="O71" s="116"/>
      <c r="P71" s="116"/>
      <c r="Q71" s="117"/>
      <c r="R71" s="117"/>
      <c r="S71" s="118"/>
      <c r="T71" s="117"/>
    </row>
    <row r="72" spans="5:20" s="113" customFormat="1" ht="12" x14ac:dyDescent="0.2">
      <c r="E72" s="114"/>
      <c r="F72" s="114"/>
      <c r="G72" s="114"/>
      <c r="H72" s="115"/>
      <c r="I72" s="115"/>
      <c r="J72" s="115"/>
      <c r="K72" s="115"/>
      <c r="L72" s="116"/>
      <c r="M72" s="116"/>
      <c r="N72" s="116"/>
      <c r="O72" s="116"/>
      <c r="P72" s="116"/>
      <c r="Q72" s="117"/>
      <c r="R72" s="117"/>
      <c r="S72" s="118"/>
      <c r="T72" s="117"/>
    </row>
    <row r="73" spans="5:20" s="113" customFormat="1" ht="12" x14ac:dyDescent="0.2">
      <c r="E73" s="114"/>
      <c r="F73" s="114"/>
      <c r="G73" s="114"/>
      <c r="H73" s="115"/>
      <c r="I73" s="115"/>
      <c r="J73" s="115"/>
      <c r="K73" s="115"/>
      <c r="L73" s="116"/>
      <c r="M73" s="116"/>
      <c r="N73" s="116"/>
      <c r="O73" s="116"/>
      <c r="P73" s="116"/>
      <c r="Q73" s="117"/>
      <c r="R73" s="117"/>
      <c r="S73" s="118"/>
      <c r="T73" s="117"/>
    </row>
    <row r="74" spans="5:20" s="113" customFormat="1" ht="12" x14ac:dyDescent="0.2">
      <c r="E74" s="114"/>
      <c r="F74" s="114"/>
      <c r="G74" s="114"/>
      <c r="H74" s="115"/>
      <c r="I74" s="115"/>
      <c r="J74" s="115"/>
      <c r="K74" s="115"/>
      <c r="L74" s="116"/>
      <c r="M74" s="116"/>
      <c r="N74" s="116"/>
      <c r="O74" s="116"/>
      <c r="P74" s="116"/>
      <c r="Q74" s="117"/>
      <c r="R74" s="117"/>
      <c r="S74" s="118"/>
      <c r="T74" s="117"/>
    </row>
    <row r="75" spans="5:20" s="113" customFormat="1" ht="12" x14ac:dyDescent="0.2">
      <c r="E75" s="114"/>
      <c r="F75" s="114"/>
      <c r="G75" s="114"/>
      <c r="H75" s="115"/>
      <c r="I75" s="115"/>
      <c r="J75" s="115"/>
      <c r="K75" s="115"/>
      <c r="L75" s="116"/>
      <c r="M75" s="116"/>
      <c r="N75" s="116"/>
      <c r="O75" s="116"/>
      <c r="P75" s="116"/>
      <c r="Q75" s="117"/>
      <c r="R75" s="117"/>
      <c r="S75" s="118"/>
      <c r="T75" s="117"/>
    </row>
    <row r="76" spans="5:20" s="113" customFormat="1" ht="12" x14ac:dyDescent="0.2">
      <c r="E76" s="114"/>
      <c r="F76" s="114"/>
      <c r="G76" s="114"/>
      <c r="H76" s="115"/>
      <c r="I76" s="115"/>
      <c r="J76" s="115"/>
      <c r="K76" s="115"/>
      <c r="L76" s="116"/>
      <c r="M76" s="116"/>
      <c r="N76" s="116"/>
      <c r="O76" s="116"/>
      <c r="P76" s="116"/>
      <c r="Q76" s="117"/>
      <c r="R76" s="117"/>
      <c r="S76" s="118"/>
      <c r="T76" s="117"/>
    </row>
    <row r="77" spans="5:20" s="113" customFormat="1" ht="12" x14ac:dyDescent="0.2">
      <c r="E77" s="114"/>
      <c r="F77" s="114"/>
      <c r="G77" s="114"/>
      <c r="H77" s="115"/>
      <c r="I77" s="115"/>
      <c r="J77" s="115"/>
      <c r="K77" s="115"/>
      <c r="L77" s="116"/>
      <c r="M77" s="116"/>
      <c r="N77" s="116"/>
      <c r="O77" s="116"/>
      <c r="P77" s="116"/>
      <c r="Q77" s="117"/>
      <c r="R77" s="117"/>
      <c r="S77" s="118"/>
      <c r="T77" s="117"/>
    </row>
    <row r="78" spans="5:20" s="113" customFormat="1" ht="12" x14ac:dyDescent="0.2">
      <c r="E78" s="114"/>
      <c r="F78" s="114"/>
      <c r="G78" s="114"/>
      <c r="H78" s="115"/>
      <c r="I78" s="115"/>
      <c r="J78" s="115"/>
      <c r="K78" s="115"/>
      <c r="L78" s="116"/>
      <c r="M78" s="116"/>
      <c r="N78" s="116"/>
      <c r="O78" s="116"/>
      <c r="P78" s="116"/>
      <c r="Q78" s="117"/>
      <c r="R78" s="117"/>
      <c r="S78" s="118"/>
      <c r="T78" s="117"/>
    </row>
    <row r="79" spans="5:20" s="113" customFormat="1" ht="12" x14ac:dyDescent="0.2">
      <c r="E79" s="114"/>
      <c r="F79" s="114"/>
      <c r="G79" s="114"/>
      <c r="H79" s="115"/>
      <c r="I79" s="115"/>
      <c r="J79" s="115"/>
      <c r="K79" s="115"/>
      <c r="L79" s="116"/>
      <c r="M79" s="116"/>
      <c r="N79" s="116"/>
      <c r="O79" s="116"/>
      <c r="P79" s="116"/>
      <c r="Q79" s="117"/>
      <c r="R79" s="117"/>
      <c r="S79" s="118"/>
      <c r="T79" s="117"/>
    </row>
    <row r="80" spans="5:20" s="113" customFormat="1" ht="12" x14ac:dyDescent="0.2">
      <c r="E80" s="114"/>
      <c r="F80" s="114"/>
      <c r="G80" s="114"/>
      <c r="H80" s="115"/>
      <c r="I80" s="115"/>
      <c r="J80" s="115"/>
      <c r="K80" s="115"/>
      <c r="L80" s="116"/>
      <c r="M80" s="116"/>
      <c r="N80" s="116"/>
      <c r="O80" s="116"/>
      <c r="P80" s="116"/>
      <c r="Q80" s="117"/>
      <c r="R80" s="117"/>
      <c r="S80" s="118"/>
      <c r="T80" s="117"/>
    </row>
    <row r="81" spans="3:20" s="113" customFormat="1" ht="12" x14ac:dyDescent="0.2">
      <c r="E81" s="114"/>
      <c r="F81" s="114"/>
      <c r="G81" s="114"/>
      <c r="H81" s="115"/>
      <c r="I81" s="115"/>
      <c r="J81" s="115"/>
      <c r="K81" s="115"/>
      <c r="L81" s="116"/>
      <c r="M81" s="116"/>
      <c r="N81" s="116"/>
      <c r="O81" s="116"/>
      <c r="P81" s="116"/>
      <c r="Q81" s="117"/>
      <c r="R81" s="117"/>
      <c r="S81" s="118"/>
      <c r="T81" s="117"/>
    </row>
    <row r="82" spans="3:20" s="113" customFormat="1" ht="12" x14ac:dyDescent="0.2">
      <c r="E82" s="114"/>
      <c r="F82" s="114"/>
      <c r="G82" s="114"/>
      <c r="H82" s="115"/>
      <c r="I82" s="115"/>
      <c r="J82" s="115"/>
      <c r="K82" s="115"/>
      <c r="L82" s="116"/>
      <c r="M82" s="116"/>
      <c r="N82" s="116"/>
      <c r="O82" s="116"/>
      <c r="P82" s="116"/>
      <c r="Q82" s="117"/>
      <c r="R82" s="117"/>
      <c r="S82" s="118"/>
      <c r="T82" s="117"/>
    </row>
    <row r="83" spans="3:20" s="113" customFormat="1" ht="12" x14ac:dyDescent="0.2">
      <c r="E83" s="114"/>
      <c r="F83" s="114"/>
      <c r="G83" s="114"/>
      <c r="H83" s="115"/>
      <c r="I83" s="115"/>
      <c r="J83" s="115"/>
      <c r="K83" s="115"/>
      <c r="L83" s="116"/>
      <c r="M83" s="116"/>
      <c r="N83" s="116"/>
      <c r="O83" s="116"/>
      <c r="P83" s="116"/>
      <c r="Q83" s="117"/>
      <c r="R83" s="117"/>
      <c r="S83" s="118"/>
      <c r="T83" s="117"/>
    </row>
    <row r="84" spans="3:20" s="113" customFormat="1" ht="12" x14ac:dyDescent="0.2">
      <c r="E84" s="114"/>
      <c r="F84" s="114"/>
      <c r="G84" s="114"/>
      <c r="H84" s="115"/>
      <c r="I84" s="115"/>
      <c r="J84" s="115"/>
      <c r="K84" s="115"/>
      <c r="L84" s="116"/>
      <c r="M84" s="116"/>
      <c r="N84" s="116"/>
      <c r="O84" s="116"/>
      <c r="P84" s="116"/>
      <c r="Q84" s="117"/>
      <c r="R84" s="117"/>
      <c r="S84" s="118"/>
      <c r="T84" s="117"/>
    </row>
    <row r="85" spans="3:20" s="113" customFormat="1" ht="12" x14ac:dyDescent="0.2">
      <c r="E85" s="114"/>
      <c r="F85" s="114"/>
      <c r="G85" s="114"/>
      <c r="H85" s="115"/>
      <c r="I85" s="115"/>
      <c r="J85" s="115"/>
      <c r="K85" s="115"/>
      <c r="L85" s="116"/>
      <c r="M85" s="116"/>
      <c r="N85" s="116"/>
      <c r="O85" s="116"/>
      <c r="P85" s="116"/>
      <c r="Q85" s="117"/>
      <c r="R85" s="117"/>
      <c r="S85" s="118"/>
      <c r="T85" s="117"/>
    </row>
    <row r="86" spans="3:20" s="113" customFormat="1" ht="12" x14ac:dyDescent="0.2">
      <c r="E86" s="114"/>
      <c r="F86" s="114"/>
      <c r="G86" s="114"/>
      <c r="H86" s="115"/>
      <c r="I86" s="115"/>
      <c r="J86" s="115"/>
      <c r="K86" s="115"/>
      <c r="L86" s="116"/>
      <c r="M86" s="116"/>
      <c r="N86" s="116"/>
      <c r="O86" s="116"/>
      <c r="P86" s="116"/>
      <c r="Q86" s="117"/>
      <c r="R86" s="117"/>
      <c r="S86" s="118"/>
      <c r="T86" s="117"/>
    </row>
    <row r="87" spans="3:20" s="113" customFormat="1" ht="12" x14ac:dyDescent="0.2">
      <c r="E87" s="114"/>
      <c r="F87" s="114"/>
      <c r="G87" s="114"/>
      <c r="H87" s="115"/>
      <c r="I87" s="115"/>
      <c r="J87" s="115"/>
      <c r="K87" s="115"/>
      <c r="L87" s="116"/>
      <c r="M87" s="116"/>
      <c r="N87" s="116"/>
      <c r="O87" s="116"/>
      <c r="P87" s="116"/>
      <c r="Q87" s="117"/>
      <c r="R87" s="117"/>
      <c r="S87" s="118"/>
      <c r="T87" s="117"/>
    </row>
    <row r="88" spans="3:20" s="113" customFormat="1" ht="12" x14ac:dyDescent="0.2">
      <c r="E88" s="114"/>
      <c r="F88" s="114"/>
      <c r="G88" s="114"/>
      <c r="H88" s="115"/>
      <c r="I88" s="115"/>
      <c r="J88" s="115"/>
      <c r="K88" s="115"/>
      <c r="L88" s="116"/>
      <c r="M88" s="116"/>
      <c r="N88" s="116"/>
      <c r="O88" s="116"/>
      <c r="P88" s="116"/>
      <c r="Q88" s="117"/>
      <c r="R88" s="117"/>
      <c r="S88" s="118"/>
      <c r="T88" s="117"/>
    </row>
    <row r="89" spans="3:20" s="113" customFormat="1" ht="12" x14ac:dyDescent="0.2">
      <c r="E89" s="114"/>
      <c r="F89" s="114"/>
      <c r="G89" s="114"/>
      <c r="H89" s="115"/>
      <c r="I89" s="115"/>
      <c r="J89" s="115"/>
      <c r="K89" s="115"/>
      <c r="L89" s="116"/>
      <c r="M89" s="116"/>
      <c r="N89" s="116"/>
      <c r="O89" s="116"/>
      <c r="P89" s="116"/>
      <c r="Q89" s="117"/>
      <c r="R89" s="117"/>
      <c r="S89" s="118"/>
      <c r="T89" s="117"/>
    </row>
    <row r="90" spans="3:20" s="113" customFormat="1" ht="12" x14ac:dyDescent="0.2">
      <c r="E90" s="114"/>
      <c r="F90" s="114"/>
      <c r="G90" s="114"/>
      <c r="H90" s="115"/>
      <c r="I90" s="115"/>
      <c r="J90" s="115"/>
      <c r="K90" s="115"/>
      <c r="L90" s="116"/>
      <c r="M90" s="116"/>
      <c r="N90" s="116"/>
      <c r="O90" s="116"/>
      <c r="P90" s="116"/>
      <c r="Q90" s="117"/>
      <c r="R90" s="117"/>
      <c r="S90" s="118"/>
      <c r="T90" s="117"/>
    </row>
    <row r="91" spans="3:20" s="113" customFormat="1" ht="12" x14ac:dyDescent="0.2">
      <c r="E91" s="114"/>
      <c r="F91" s="114"/>
      <c r="G91" s="114"/>
      <c r="H91" s="115"/>
      <c r="I91" s="115"/>
      <c r="J91" s="115"/>
      <c r="K91" s="115"/>
      <c r="L91" s="116"/>
      <c r="M91" s="116"/>
      <c r="N91" s="116"/>
      <c r="O91" s="116"/>
      <c r="P91" s="116"/>
      <c r="Q91" s="117"/>
      <c r="R91" s="117"/>
      <c r="S91" s="118"/>
      <c r="T91" s="117"/>
    </row>
    <row r="92" spans="3:20" s="115" customFormat="1" ht="12" x14ac:dyDescent="0.2">
      <c r="C92" s="113"/>
      <c r="D92" s="113"/>
      <c r="E92" s="114"/>
      <c r="F92" s="114"/>
      <c r="G92" s="114"/>
      <c r="L92" s="116"/>
      <c r="M92" s="116"/>
      <c r="N92" s="116"/>
      <c r="O92" s="116"/>
      <c r="P92" s="116"/>
      <c r="Q92" s="117"/>
      <c r="R92" s="117"/>
      <c r="S92" s="118"/>
      <c r="T92" s="117"/>
    </row>
    <row r="93" spans="3:20" s="115" customFormat="1" ht="12" x14ac:dyDescent="0.2">
      <c r="C93" s="113"/>
      <c r="D93" s="113"/>
      <c r="E93" s="119"/>
      <c r="F93" s="119"/>
      <c r="G93" s="119"/>
      <c r="L93" s="116"/>
      <c r="M93" s="116"/>
      <c r="N93" s="116"/>
      <c r="O93" s="116"/>
      <c r="P93" s="116"/>
      <c r="Q93" s="117"/>
      <c r="R93" s="117"/>
      <c r="S93" s="118"/>
      <c r="T93" s="117"/>
    </row>
    <row r="94" spans="3:20" s="113" customFormat="1" ht="12" x14ac:dyDescent="0.2">
      <c r="E94" s="114"/>
      <c r="F94" s="114"/>
      <c r="G94" s="114"/>
      <c r="H94" s="115"/>
      <c r="I94" s="115"/>
      <c r="J94" s="115"/>
      <c r="K94" s="115"/>
      <c r="L94" s="116"/>
      <c r="M94" s="116"/>
      <c r="N94" s="116"/>
      <c r="O94" s="116"/>
      <c r="P94" s="116"/>
      <c r="Q94" s="117"/>
      <c r="R94" s="117"/>
      <c r="S94" s="118"/>
      <c r="T94" s="117"/>
    </row>
    <row r="95" spans="3:20" s="113" customFormat="1" ht="12" x14ac:dyDescent="0.2">
      <c r="E95" s="114"/>
      <c r="F95" s="114"/>
      <c r="G95" s="114"/>
      <c r="H95" s="115"/>
      <c r="I95" s="115"/>
      <c r="J95" s="115"/>
      <c r="K95" s="115"/>
      <c r="L95" s="116"/>
      <c r="M95" s="116"/>
      <c r="N95" s="116"/>
      <c r="O95" s="116"/>
      <c r="P95" s="116"/>
      <c r="Q95" s="117"/>
      <c r="R95" s="117"/>
      <c r="S95" s="118"/>
      <c r="T95" s="117"/>
    </row>
    <row r="96" spans="3:20" s="115" customFormat="1" ht="12" x14ac:dyDescent="0.2">
      <c r="C96" s="113"/>
      <c r="D96" s="113"/>
      <c r="E96" s="120"/>
      <c r="F96" s="120"/>
      <c r="G96" s="120"/>
      <c r="L96" s="116"/>
      <c r="M96" s="116"/>
      <c r="N96" s="116"/>
      <c r="O96" s="116"/>
      <c r="P96" s="116"/>
      <c r="Q96" s="117"/>
      <c r="R96" s="117"/>
      <c r="S96" s="118"/>
      <c r="T96" s="117"/>
    </row>
    <row r="97" spans="3:20" s="122" customFormat="1" x14ac:dyDescent="0.2">
      <c r="C97"/>
      <c r="D97"/>
      <c r="E97" s="121"/>
      <c r="F97" s="121"/>
      <c r="G97" s="121"/>
      <c r="L97" s="123"/>
      <c r="M97" s="123"/>
      <c r="N97" s="123"/>
      <c r="O97" s="123"/>
      <c r="P97" s="123"/>
      <c r="Q97" s="17"/>
      <c r="R97" s="17"/>
      <c r="S97" s="18"/>
      <c r="T97" s="17"/>
    </row>
  </sheetData>
  <sheetProtection algorithmName="SHA-512" hashValue="o0IniXnz8VhWFyy1nhqvGJ3SOMwrqtmVp84ir2TiNRDEDOmJZ1vQlRmwhuE7QZ3Sy3Vuq44H3pkyOvVCaoWljQ==" saltValue="oqSPK5QMXtUw710k58uuug==" spinCount="100000" sheet="1" selectLockedCells="1"/>
  <mergeCells count="65">
    <mergeCell ref="T42:U42"/>
    <mergeCell ref="A35:B35"/>
    <mergeCell ref="D54:U54"/>
    <mergeCell ref="H46:N46"/>
    <mergeCell ref="R46:S46"/>
    <mergeCell ref="H48:J48"/>
    <mergeCell ref="T48:U48"/>
    <mergeCell ref="T38:U38"/>
    <mergeCell ref="C40:D40"/>
    <mergeCell ref="I40:O40"/>
    <mergeCell ref="R40:S40"/>
    <mergeCell ref="T40:U40"/>
    <mergeCell ref="C52:U52"/>
    <mergeCell ref="C43:D44"/>
    <mergeCell ref="H43:M43"/>
    <mergeCell ref="R43:S43"/>
    <mergeCell ref="H44:M44"/>
    <mergeCell ref="R44:S44"/>
    <mergeCell ref="H45:M45"/>
    <mergeCell ref="R45:S45"/>
    <mergeCell ref="J36:K36"/>
    <mergeCell ref="N36:O36"/>
    <mergeCell ref="P36:Q36"/>
    <mergeCell ref="I38:O38"/>
    <mergeCell ref="R38:S38"/>
    <mergeCell ref="A34:B34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W9:X9"/>
    <mergeCell ref="Z9:AC9"/>
    <mergeCell ref="A22:B22"/>
    <mergeCell ref="A11:B11"/>
    <mergeCell ref="A14:B14"/>
    <mergeCell ref="A15:B15"/>
    <mergeCell ref="A16:B16"/>
    <mergeCell ref="A17:B17"/>
    <mergeCell ref="A18:B18"/>
    <mergeCell ref="A19:B19"/>
    <mergeCell ref="A20:B20"/>
    <mergeCell ref="A21:B21"/>
    <mergeCell ref="A12:B13"/>
    <mergeCell ref="A10:B10"/>
    <mergeCell ref="H10:I10"/>
    <mergeCell ref="A9:B9"/>
    <mergeCell ref="C8:F8"/>
    <mergeCell ref="H8:J8"/>
    <mergeCell ref="A1:B1"/>
    <mergeCell ref="E3:G3"/>
    <mergeCell ref="Q3:U3"/>
    <mergeCell ref="E5:G5"/>
    <mergeCell ref="Q5:U5"/>
    <mergeCell ref="L9:N9"/>
    <mergeCell ref="S9:T9"/>
    <mergeCell ref="L7:O8"/>
    <mergeCell ref="P7:R8"/>
    <mergeCell ref="S7:U8"/>
  </mergeCells>
  <conditionalFormatting sqref="A22:A35">
    <cfRule type="expression" dxfId="14" priority="15">
      <formula>AE22=1</formula>
    </cfRule>
  </conditionalFormatting>
  <conditionalFormatting sqref="A11:B11 A20:B21">
    <cfRule type="expression" dxfId="13" priority="1">
      <formula>A11:B11&lt;&gt;""</formula>
    </cfRule>
  </conditionalFormatting>
  <conditionalFormatting sqref="C11">
    <cfRule type="expression" dxfId="12" priority="2">
      <formula>OR(AND($E11="mehrtägigen",$H11="begann"),AND($E11="mehrtägigen",$H11=""))</formula>
    </cfRule>
  </conditionalFormatting>
  <conditionalFormatting sqref="D11:I11 J11:U13 C12:I13 C14:U35">
    <cfRule type="expression" dxfId="11" priority="3">
      <formula>OR(AND($F11="mehrtägigen",$G11="begann"),AND($F11="mehrtägigen",$G11=""))</formula>
    </cfRule>
  </conditionalFormatting>
  <conditionalFormatting sqref="G11:G35">
    <cfRule type="expression" dxfId="10" priority="5">
      <formula>X11=1</formula>
    </cfRule>
  </conditionalFormatting>
  <conditionalFormatting sqref="H42">
    <cfRule type="expression" dxfId="9" priority="12">
      <formula>$AB$5=1</formula>
    </cfRule>
  </conditionalFormatting>
  <conditionalFormatting sqref="H11:I35">
    <cfRule type="expression" dxfId="8" priority="4">
      <formula>$X11=2</formula>
    </cfRule>
  </conditionalFormatting>
  <conditionalFormatting sqref="I38">
    <cfRule type="expression" dxfId="7" priority="9">
      <formula>AND($AC$3=2,$AC$5=1)</formula>
    </cfRule>
  </conditionalFormatting>
  <conditionalFormatting sqref="I38:O38 I40:O40 H43:M44 H46:N46">
    <cfRule type="expression" dxfId="6" priority="14">
      <formula>AND($AB$3=2,$AB$5=1)</formula>
    </cfRule>
  </conditionalFormatting>
  <conditionalFormatting sqref="L11:N35">
    <cfRule type="expression" dxfId="5" priority="8">
      <formula>$AB$3&lt;&gt;2</formula>
    </cfRule>
  </conditionalFormatting>
  <conditionalFormatting sqref="O43:O44">
    <cfRule type="expression" dxfId="4" priority="13">
      <formula>AND($AB$5=1,Y43=3)</formula>
    </cfRule>
  </conditionalFormatting>
  <conditionalFormatting sqref="P11:P35">
    <cfRule type="expression" dxfId="3" priority="7">
      <formula>AND($AB$3=2,$AB$5=2)</formula>
    </cfRule>
  </conditionalFormatting>
  <conditionalFormatting sqref="P11:Q35">
    <cfRule type="expression" dxfId="2" priority="6">
      <formula>$AB$3&lt;&gt;2</formula>
    </cfRule>
  </conditionalFormatting>
  <conditionalFormatting sqref="Q5:U5">
    <cfRule type="expression" dxfId="1" priority="11">
      <formula>$AB$3=1</formula>
    </cfRule>
  </conditionalFormatting>
  <conditionalFormatting sqref="R38:S38 R40:S40 R46:S46">
    <cfRule type="expression" dxfId="0" priority="10">
      <formula>AND($AB$5=1,$Y38=3)</formula>
    </cfRule>
  </conditionalFormatting>
  <dataValidations count="12">
    <dataValidation type="list" allowBlank="1" showInputMessage="1" showErrorMessage="1" sqref="H46" xr:uid="{C94B621A-1993-48ED-AD35-D49C69D9CD46}">
      <formula1>"in Höhe der tatsächlichen Aufwendungen,mit einem individuellen Betrag in Höhe von:"</formula1>
    </dataValidation>
    <dataValidation type="list" allowBlank="1" showInputMessage="1" showErrorMessage="1" sqref="I38" xr:uid="{5219D8E5-4D2C-48A2-B830-06178CC88F85}">
      <formula1>"in Höhe der gesetzlichen Pauschalen,mit einem individuellen Betrag in Höhe von:"</formula1>
    </dataValidation>
    <dataValidation type="list" allowBlank="1" showInputMessage="1" showErrorMessage="1" sqref="I40" xr:uid="{C5CB1E71-1304-4C9B-9E34-08B90A892914}">
      <formula1>"in Höhe der tatsächlichen Aufwendungen,in Höhe der erstattungsfähigen Pauschalen,mit einem individuellen Betrag in Höhe von:"</formula1>
    </dataValidation>
    <dataValidation type="list" allowBlank="1" showInputMessage="1" showErrorMessage="1" sqref="H43:H44" xr:uid="{0CD3D9D5-B1A5-4267-8BB0-FD64BB230340}">
      <formula1>"nach dem gesetzlichen km-Satz von:,mit einem km-Satz von:"</formula1>
    </dataValidation>
    <dataValidation type="list" allowBlank="1" showInputMessage="1" showErrorMessage="1" sqref="L11:N35 P11:P35" xr:uid="{7EA75130-53EB-4A88-B2DD-A22F942B0B13}">
      <formula1>"Ja"</formula1>
    </dataValidation>
    <dataValidation type="list" allowBlank="1" showInputMessage="1" showErrorMessage="1" sqref="G11:G35" xr:uid="{6B546B5A-9AB1-4390-A485-F96C0D659BE0}">
      <formula1>"begann,endete"</formula1>
    </dataValidation>
    <dataValidation type="list" allowBlank="1" showInputMessage="1" showErrorMessage="1" sqref="F11:F35" xr:uid="{E9A33294-A434-46A6-B6AE-9E0D7202DF7C}">
      <formula1>"eintägigen,mehrtägigen"</formula1>
    </dataValidation>
    <dataValidation type="list" allowBlank="1" showInputMessage="1" showErrorMessage="1" sqref="S11:S35" xr:uid="{CA3B18BB-FCCD-4CAE-873E-46168ABD1EB0}">
      <formula1>"PKW,sonst. Kfz,Fahrrad"</formula1>
    </dataValidation>
    <dataValidation type="list" allowBlank="1" showInputMessage="1" showErrorMessage="1" sqref="Q5" xr:uid="{07E4989A-DFCE-4D81-B1A9-0F62E6A9C79E}">
      <formula1>"Meinen Arbeitgeber,Meine Einkommensteuererklärung"</formula1>
    </dataValidation>
    <dataValidation type="list" allowBlank="1" showInputMessage="1" showErrorMessage="1" sqref="E5" xr:uid="{5B384C12-4B37-492D-BB50-65050D4348AD}">
      <formula1>"Unternehmer,Arbeitnehmer"</formula1>
    </dataValidation>
    <dataValidation type="list" allowBlank="1" showInputMessage="1" showErrorMessage="1" sqref="E96:G97" xr:uid="{689F32DD-7CB3-4280-B8BB-7C44EF4A91C1}">
      <formula1>$E$95:$E$96</formula1>
    </dataValidation>
    <dataValidation type="list" allowBlank="1" showInputMessage="1" showErrorMessage="1" sqref="K6" xr:uid="{2C8395BF-A0E7-449C-9894-BF69A3E835F1}">
      <formula1>Liste_DMII</formula1>
    </dataValidation>
  </dataValidations>
  <hyperlinks>
    <hyperlink ref="A10" location="Bearbeitungshinweise!A1" display="Bearbeitungshinweise" xr:uid="{562EF6BD-99BE-4D69-8DFE-E47ED62E1D9B}"/>
    <hyperlink ref="A10:B10" location="Reisekostenabrechnung!A1" display="Zurück" xr:uid="{BD44032C-BB34-4174-8E84-DE4D7D495CE8}"/>
  </hyperlinks>
  <pageMargins left="0.78740157480314965" right="0.27559055118110237" top="0.90357142857142858" bottom="0.35433070866141736" header="0.27559055118110237" footer="0.23622047244094491"/>
  <pageSetup paperSize="9" scale="66" fitToHeight="0" orientation="portrait" blackAndWhite="1" r:id="rId1"/>
  <headerFooter alignWithMargins="0">
    <oddHeader>&amp;R&amp;G</oddHeader>
  </headerFooter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6</vt:i4>
      </vt:variant>
    </vt:vector>
  </HeadingPairs>
  <TitlesOfParts>
    <vt:vector size="8" baseType="lpstr">
      <vt:lpstr>Reisekostenabrechnung</vt:lpstr>
      <vt:lpstr>Beispielabrechnung</vt:lpstr>
      <vt:lpstr>Beispielabrechnung!Druckbereich</vt:lpstr>
      <vt:lpstr>Reisekostenabrechnung!Druckbereich</vt:lpstr>
      <vt:lpstr>Beispielabrechnung!Drucktitel</vt:lpstr>
      <vt:lpstr>Reisekostenabrechnung!Drucktitel</vt:lpstr>
      <vt:lpstr>Beispielabrechnung!Ja</vt:lpstr>
      <vt:lpstr>Reisekostenabrechnung!Ja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Niels Ihlenburg</cp:lastModifiedBy>
  <cp:lastPrinted>2024-03-22T09:27:29Z</cp:lastPrinted>
  <dcterms:created xsi:type="dcterms:W3CDTF">2008-04-04T07:51:05Z</dcterms:created>
  <dcterms:modified xsi:type="dcterms:W3CDTF">2025-01-20T07:51:03Z</dcterms:modified>
</cp:coreProperties>
</file>